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defaultThemeVersion="124226"/>
  <xr:revisionPtr revIDLastSave="0" documentId="13_ncr:1_{65D02E77-1958-40A3-ABC0-BE6D1877DE6C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Vysledky" sheetId="27" r:id="rId1"/>
    <sheet name="Věkové kategorie" sheetId="22" r:id="rId2"/>
    <sheet name="Rekordy" sheetId="2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F3" i="27" l="1"/>
  <c r="D3" i="27"/>
  <c r="H11" i="27"/>
  <c r="H10" i="27"/>
  <c r="H9" i="27"/>
  <c r="H8" i="27"/>
  <c r="H7" i="27"/>
  <c r="H6" i="27"/>
  <c r="H5" i="27"/>
  <c r="H4" i="27"/>
  <c r="D9" i="22" l="1"/>
  <c r="D8" i="22"/>
  <c r="C9" i="22"/>
  <c r="C8" i="22"/>
  <c r="H12" i="27" l="1"/>
  <c r="H22" i="27"/>
  <c r="C28" i="22" l="1"/>
  <c r="D27" i="22"/>
  <c r="C27" i="22"/>
  <c r="D26" i="22"/>
  <c r="C26" i="22"/>
  <c r="D25" i="22"/>
  <c r="C25" i="22"/>
  <c r="D24" i="22"/>
  <c r="C24" i="22"/>
  <c r="C23" i="22"/>
  <c r="C22" i="22"/>
  <c r="C21" i="22"/>
  <c r="D20" i="22"/>
  <c r="C20" i="22"/>
  <c r="D19" i="22"/>
  <c r="C19" i="22"/>
  <c r="C18" i="22"/>
  <c r="D18" i="22"/>
  <c r="D16" i="22"/>
  <c r="C16" i="22"/>
  <c r="C17" i="22"/>
  <c r="D17" i="22"/>
  <c r="D15" i="22"/>
  <c r="C15" i="22"/>
  <c r="D14" i="22"/>
  <c r="C14" i="22"/>
  <c r="D13" i="22"/>
  <c r="C13" i="22"/>
  <c r="C12" i="22"/>
  <c r="C11" i="22"/>
  <c r="D10" i="22"/>
  <c r="C10" i="22"/>
  <c r="D7" i="22"/>
  <c r="C7" i="22"/>
  <c r="D6" i="22"/>
  <c r="C6" i="22"/>
  <c r="C5" i="22"/>
  <c r="D5" i="22"/>
  <c r="D4" i="22"/>
  <c r="C4" i="22"/>
  <c r="C3" i="22"/>
  <c r="D3" i="22"/>
  <c r="D2" i="22"/>
  <c r="C2" i="22"/>
</calcChain>
</file>

<file path=xl/sharedStrings.xml><?xml version="1.0" encoding="utf-8"?>
<sst xmlns="http://schemas.openxmlformats.org/spreadsheetml/2006/main" count="1061" uniqueCount="425">
  <si>
    <t>Start. číslo</t>
  </si>
  <si>
    <t>Příjmení a jméno</t>
  </si>
  <si>
    <t>Narození</t>
  </si>
  <si>
    <t>Čas</t>
  </si>
  <si>
    <t>Pořadí</t>
  </si>
  <si>
    <t>660 m</t>
  </si>
  <si>
    <t>Oddíl</t>
  </si>
  <si>
    <t>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</si>
  <si>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</si>
  <si>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</si>
  <si>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</si>
  <si>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</si>
  <si>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</si>
  <si>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</si>
  <si>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</si>
  <si>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</si>
  <si>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</si>
  <si>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</si>
  <si>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</si>
  <si>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</si>
  <si>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</si>
  <si>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</si>
  <si>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</si>
  <si>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</si>
  <si>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</si>
  <si>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</si>
  <si>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</si>
  <si>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</si>
  <si>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</si>
  <si>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</si>
  <si>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1.000 m</t>
  </si>
  <si>
    <t>1.730 m</t>
  </si>
  <si>
    <t>3.330 m</t>
  </si>
  <si>
    <t>Časový pořad</t>
  </si>
  <si>
    <t>Kategorie</t>
  </si>
  <si>
    <t>Ročníky</t>
  </si>
  <si>
    <t>Délky tratí</t>
  </si>
  <si>
    <t>žákyně přípravka</t>
  </si>
  <si>
    <t>2007 a 2008</t>
  </si>
  <si>
    <t>žáci přípravka</t>
  </si>
  <si>
    <t>žákyně nejmladší</t>
  </si>
  <si>
    <t>2005 a 2006</t>
  </si>
  <si>
    <t>žáci nejmladší</t>
  </si>
  <si>
    <t>žákyně mladší I.</t>
  </si>
  <si>
    <t>2003 a 2004</t>
  </si>
  <si>
    <t>žákyně mladší II.</t>
  </si>
  <si>
    <t>2001 a 2002</t>
  </si>
  <si>
    <t>žáci mladší I.</t>
  </si>
  <si>
    <t>žáci mladší II.</t>
  </si>
  <si>
    <t>žákyně starší</t>
  </si>
  <si>
    <t>1999 a 2000</t>
  </si>
  <si>
    <t>dívky předškolní</t>
  </si>
  <si>
    <t>2009 a mladší</t>
  </si>
  <si>
    <t>150 m</t>
  </si>
  <si>
    <t>chlapci předškolní</t>
  </si>
  <si>
    <t>žáci starší</t>
  </si>
  <si>
    <t>dorostenky</t>
  </si>
  <si>
    <t>1997 a 1998</t>
  </si>
  <si>
    <t>juniorky</t>
  </si>
  <si>
    <t>1995 a 1996</t>
  </si>
  <si>
    <t>dorostenci</t>
  </si>
  <si>
    <t>junioři</t>
  </si>
  <si>
    <t>ženy 20-34 let</t>
  </si>
  <si>
    <t>1994 - 1980</t>
  </si>
  <si>
    <t>1979 - 1970</t>
  </si>
  <si>
    <t>ženy 35-44 let</t>
  </si>
  <si>
    <t>ženy 45-54 let</t>
  </si>
  <si>
    <t>1969 - 1960</t>
  </si>
  <si>
    <t>1959 a dříve</t>
  </si>
  <si>
    <t>muži mílaři</t>
  </si>
  <si>
    <t>1994 a dříve</t>
  </si>
  <si>
    <t>4.930 m</t>
  </si>
  <si>
    <t>muži - hlavní závod</t>
  </si>
  <si>
    <t>8.130 m</t>
  </si>
  <si>
    <t>muži 40 - 49 let</t>
  </si>
  <si>
    <t>1974 - 1965</t>
  </si>
  <si>
    <t>muži 50 - 59 let</t>
  </si>
  <si>
    <t>1964 - 1955</t>
  </si>
  <si>
    <t>muži 60 - 69 let</t>
  </si>
  <si>
    <t>1954 - 1945</t>
  </si>
  <si>
    <t>muži 70 - 79 let</t>
  </si>
  <si>
    <t>1944 - 1935</t>
  </si>
  <si>
    <t>muži 80 a starší</t>
  </si>
  <si>
    <t>1934 a dříve</t>
  </si>
  <si>
    <t>ženy 55 let a starší</t>
  </si>
  <si>
    <t>Rekordy</t>
  </si>
  <si>
    <t>2:27</t>
  </si>
  <si>
    <t>min</t>
  </si>
  <si>
    <t>Honsová Anežka</t>
  </si>
  <si>
    <t>Kerbachová Anna</t>
  </si>
  <si>
    <t>3:28</t>
  </si>
  <si>
    <t>Svoboda Michal</t>
  </si>
  <si>
    <t>3:24</t>
  </si>
  <si>
    <t>Jeníčková Kateřina</t>
  </si>
  <si>
    <t>7:09</t>
  </si>
  <si>
    <t>Šimečková Lucie</t>
  </si>
  <si>
    <t>11:29</t>
  </si>
  <si>
    <t>Smetana Jakub</t>
  </si>
  <si>
    <t>11:45</t>
  </si>
  <si>
    <t>Chlada Martin</t>
  </si>
  <si>
    <t>12:50</t>
  </si>
  <si>
    <t>Melichová Jana</t>
  </si>
  <si>
    <t>13:14</t>
  </si>
  <si>
    <t>Piklová Alice</t>
  </si>
  <si>
    <t>16:49</t>
  </si>
  <si>
    <t>Fekl Daniel</t>
  </si>
  <si>
    <t>27:59</t>
  </si>
  <si>
    <t>Kourek Lukáš</t>
  </si>
  <si>
    <t>18:01</t>
  </si>
  <si>
    <t>Bláha Jan</t>
  </si>
  <si>
    <t>23:49</t>
  </si>
  <si>
    <t>Šoustar Lubomír</t>
  </si>
  <si>
    <t>Žáci přípravka</t>
  </si>
  <si>
    <t>Žáci nejmladší</t>
  </si>
  <si>
    <t>Žáci mladší I.</t>
  </si>
  <si>
    <t>Žáci mladší II.</t>
  </si>
  <si>
    <t>Žáci starší</t>
  </si>
  <si>
    <t>Chlapci předškolní</t>
  </si>
  <si>
    <t>Dorostenci</t>
  </si>
  <si>
    <t>Junioři</t>
  </si>
  <si>
    <t>Muži mílaři</t>
  </si>
  <si>
    <t>Muži</t>
  </si>
  <si>
    <t>Muži 40 - 49 let</t>
  </si>
  <si>
    <t>Muži 50 - 59 let</t>
  </si>
  <si>
    <t>Muži 60 - 69 let</t>
  </si>
  <si>
    <t>Muži 70 - 79 let</t>
  </si>
  <si>
    <t>Muži 80 let a starší</t>
  </si>
  <si>
    <t>100 m</t>
  </si>
  <si>
    <t>Strnad Marek</t>
  </si>
  <si>
    <t>3:22</t>
  </si>
  <si>
    <t>Grabmüllerová Šárka</t>
  </si>
  <si>
    <t>Souček Milan</t>
  </si>
  <si>
    <t>=</t>
  </si>
  <si>
    <t>a</t>
  </si>
  <si>
    <t>mladší</t>
  </si>
  <si>
    <t>dříve</t>
  </si>
  <si>
    <t>Šímová Anna</t>
  </si>
  <si>
    <t>14:01</t>
  </si>
  <si>
    <t>Hejnová Barbora</t>
  </si>
  <si>
    <t>Dokulilová Ludmila</t>
  </si>
  <si>
    <t>Pernica Radek</t>
  </si>
  <si>
    <t>ČB proti větru</t>
  </si>
  <si>
    <t>97. ročník běhu "Kolem Ameriky"</t>
  </si>
  <si>
    <t>21. října 2023</t>
  </si>
  <si>
    <t>Stejskal Ladislav</t>
  </si>
  <si>
    <t>SK Čtyři Dvory ČB</t>
  </si>
  <si>
    <t>Valíček Václav</t>
  </si>
  <si>
    <t>ČZ Strakonice</t>
  </si>
  <si>
    <t>Korecký Matyáš</t>
  </si>
  <si>
    <t>Atletika Písek</t>
  </si>
  <si>
    <t>Gribbin Daniel</t>
  </si>
  <si>
    <t>Brabec Vítek</t>
  </si>
  <si>
    <t>Brabec Hynek</t>
  </si>
  <si>
    <t>Laštovička Filip</t>
  </si>
  <si>
    <t>Čunát David</t>
  </si>
  <si>
    <t>Písek</t>
  </si>
  <si>
    <t>Somogyi Daniel</t>
  </si>
  <si>
    <t>#tymdejvid</t>
  </si>
  <si>
    <t>Svoboda Albert</t>
  </si>
  <si>
    <t>Tichý Matyáš</t>
  </si>
  <si>
    <t>Jihočeský klub maratonců</t>
  </si>
  <si>
    <t>Tanics Tadeáš</t>
  </si>
  <si>
    <t>Ardamica David</t>
  </si>
  <si>
    <t>TJ Lokomotiva Ves/Lužnicí</t>
  </si>
  <si>
    <t>Meisl Gabriel</t>
  </si>
  <si>
    <t>Meisl Jan</t>
  </si>
  <si>
    <t>Hálek Ondřej</t>
  </si>
  <si>
    <t>Jih. Klub maratonců</t>
  </si>
  <si>
    <t>Dubský Petr</t>
  </si>
  <si>
    <t>ČBK Sezimovo Ústí</t>
  </si>
  <si>
    <t>Lhoták Martin</t>
  </si>
  <si>
    <t>Mikuláš Teodor</t>
  </si>
  <si>
    <t>Novotný Antonín</t>
  </si>
  <si>
    <t>Randl Vítek</t>
  </si>
  <si>
    <t>Holý Lukáš</t>
  </si>
  <si>
    <t>Špeta Radim</t>
  </si>
  <si>
    <t>Kalamár Martin</t>
  </si>
  <si>
    <t>Špeta Jáchym</t>
  </si>
  <si>
    <t>TJ SK Čéčova ČB</t>
  </si>
  <si>
    <t>Čoka Tomáš</t>
  </si>
  <si>
    <t>Kovář Jan</t>
  </si>
  <si>
    <t>Poláček Daniel</t>
  </si>
  <si>
    <t>Drnek Ondřej</t>
  </si>
  <si>
    <t>Čoka Filip</t>
  </si>
  <si>
    <t>Hryzbil Jan</t>
  </si>
  <si>
    <t>Kovář Josef</t>
  </si>
  <si>
    <t>Kortán Filip</t>
  </si>
  <si>
    <t>Čuřín Jakub</t>
  </si>
  <si>
    <t>Konfršt Ondřej</t>
  </si>
  <si>
    <t>Lískovec Matěj</t>
  </si>
  <si>
    <t>Fousek Filip</t>
  </si>
  <si>
    <t>Koch Marek</t>
  </si>
  <si>
    <t>Ostapowycz Milan</t>
  </si>
  <si>
    <t>Tanics Tomáš</t>
  </si>
  <si>
    <t>Mikas Matyáš</t>
  </si>
  <si>
    <t>Kalamár Pavel</t>
  </si>
  <si>
    <t>Šatava Filip</t>
  </si>
  <si>
    <t>Pokorný Radim</t>
  </si>
  <si>
    <t>Špánek Dominik</t>
  </si>
  <si>
    <t>TJ Chyšky</t>
  </si>
  <si>
    <t>Gerhard Jan</t>
  </si>
  <si>
    <t>Němec Jáchym</t>
  </si>
  <si>
    <t>Krejčí Ondra</t>
  </si>
  <si>
    <t>Svoboda Jan</t>
  </si>
  <si>
    <t>Čadek David</t>
  </si>
  <si>
    <t>Holan František</t>
  </si>
  <si>
    <t>Nový Dvůr</t>
  </si>
  <si>
    <t>Seifert Štěpán</t>
  </si>
  <si>
    <t>Čeněk Jakub</t>
  </si>
  <si>
    <t>Toman Karel</t>
  </si>
  <si>
    <t>Táborsko</t>
  </si>
  <si>
    <t>Hoda Vít</t>
  </si>
  <si>
    <t>Praha</t>
  </si>
  <si>
    <t>Enzo Sicher</t>
  </si>
  <si>
    <t>Čížová</t>
  </si>
  <si>
    <t>Houdek Matyáš</t>
  </si>
  <si>
    <t>Beniska Tobiáš</t>
  </si>
  <si>
    <t>Semice</t>
  </si>
  <si>
    <t>Hájek Antonín</t>
  </si>
  <si>
    <t>AC Čimelice</t>
  </si>
  <si>
    <t>Talafous Josef Darek</t>
  </si>
  <si>
    <t>Protivín</t>
  </si>
  <si>
    <t>Toman Václav</t>
  </si>
  <si>
    <t>Atletika Tábor</t>
  </si>
  <si>
    <t>Bartoška Lukáš</t>
  </si>
  <si>
    <t>Atletika Hojná Voda</t>
  </si>
  <si>
    <t>Beniska Jonáš</t>
  </si>
  <si>
    <t>Zach Eduard</t>
  </si>
  <si>
    <t>Skiklub Strakonice</t>
  </si>
  <si>
    <t>Křivánek Matěj</t>
  </si>
  <si>
    <t>DNS</t>
  </si>
  <si>
    <t>Mazdra Robert</t>
  </si>
  <si>
    <t>Blatná</t>
  </si>
  <si>
    <t>Suchý Lukáš</t>
  </si>
  <si>
    <t>Sokol ČB</t>
  </si>
  <si>
    <t>Bartoška Stanislav</t>
  </si>
  <si>
    <t>Sicher Pablo</t>
  </si>
  <si>
    <t>Dobeš Radim</t>
  </si>
  <si>
    <t>Kovář Vít</t>
  </si>
  <si>
    <t>Čuřín Adam</t>
  </si>
  <si>
    <t>Karas Jan</t>
  </si>
  <si>
    <t>Vlášek Mikuláš</t>
  </si>
  <si>
    <t>Beniska Valent</t>
  </si>
  <si>
    <t>Bican Jáchym</t>
  </si>
  <si>
    <t>ČBK Sezimovo ústí</t>
  </si>
  <si>
    <t>Holan Filip</t>
  </si>
  <si>
    <t>Malina Vojtěch</t>
  </si>
  <si>
    <t>TJ Hradiště</t>
  </si>
  <si>
    <t>Lískovec Zdeněk</t>
  </si>
  <si>
    <t>Smolka Petr</t>
  </si>
  <si>
    <t>Hájek Jan</t>
  </si>
  <si>
    <t>Jansa Jiří</t>
  </si>
  <si>
    <t>Bednárik Petr</t>
  </si>
  <si>
    <t>SK Čtyři Dvory</t>
  </si>
  <si>
    <t>Ambes 1986</t>
  </si>
  <si>
    <t>Šeibl Václav</t>
  </si>
  <si>
    <t>ATK Písek</t>
  </si>
  <si>
    <t>Hrneček Mikuláš</t>
  </si>
  <si>
    <t>Demangeon Xavier</t>
  </si>
  <si>
    <t>Hron Jan</t>
  </si>
  <si>
    <t>Šutri Prachatuce</t>
  </si>
  <si>
    <t>Šůcha Václav</t>
  </si>
  <si>
    <t>SU Stříbro</t>
  </si>
  <si>
    <t>DQ</t>
  </si>
  <si>
    <t>Vyskočil Pavel</t>
  </si>
  <si>
    <t>SKI Vimperk</t>
  </si>
  <si>
    <t>Karas Ladislav</t>
  </si>
  <si>
    <t>Košík CZ</t>
  </si>
  <si>
    <t>Kopáček Pavel</t>
  </si>
  <si>
    <t>Bežerovice</t>
  </si>
  <si>
    <t>Príslupský Pavel</t>
  </si>
  <si>
    <t>Valenta Petr</t>
  </si>
  <si>
    <t>Budyně</t>
  </si>
  <si>
    <t>Nečada Adam</t>
  </si>
  <si>
    <t>Páleník Dušan</t>
  </si>
  <si>
    <t>Zákostelecký František</t>
  </si>
  <si>
    <t>Mokré</t>
  </si>
  <si>
    <t>Grabmüller Ivo</t>
  </si>
  <si>
    <t>SKI Šumava</t>
  </si>
  <si>
    <t>Ledvina Tomáš</t>
  </si>
  <si>
    <t>BONBON-Chrobkov</t>
  </si>
  <si>
    <t>Pech Roman</t>
  </si>
  <si>
    <t>Fürbach Martin</t>
  </si>
  <si>
    <t>Strakonice</t>
  </si>
  <si>
    <t>Šíp Jaromír</t>
  </si>
  <si>
    <t>TT Tálín</t>
  </si>
  <si>
    <t>Holub Martin</t>
  </si>
  <si>
    <t>Pexa Martin</t>
  </si>
  <si>
    <t>České Budějovice</t>
  </si>
  <si>
    <t>Gazda Martin</t>
  </si>
  <si>
    <t>JH. Klub Maratonců</t>
  </si>
  <si>
    <t>Kynkor Jiří</t>
  </si>
  <si>
    <t>Skalka Pavel</t>
  </si>
  <si>
    <t>Lipí</t>
  </si>
  <si>
    <t>Plzeň</t>
  </si>
  <si>
    <t>Ortopedie Písek</t>
  </si>
  <si>
    <t>Žákyně přípravka</t>
  </si>
  <si>
    <t>Tůmová Dominika</t>
  </si>
  <si>
    <t>Borlová Matilda</t>
  </si>
  <si>
    <t>Bernklauová Nela</t>
  </si>
  <si>
    <t>Novotná Anežka</t>
  </si>
  <si>
    <t>Sezimovo Ústí</t>
  </si>
  <si>
    <t>Lískovcová Kateřina</t>
  </si>
  <si>
    <t>Kofroňová Aneta</t>
  </si>
  <si>
    <t>Knížková Sára</t>
  </si>
  <si>
    <t>Kolářová Anna</t>
  </si>
  <si>
    <t>SK TOP Prácheň</t>
  </si>
  <si>
    <t/>
  </si>
  <si>
    <t>Žákyně nejmladší</t>
  </si>
  <si>
    <t>Dvořáková Vendula</t>
  </si>
  <si>
    <t>SKOK JH</t>
  </si>
  <si>
    <t>Šálková Elen</t>
  </si>
  <si>
    <t>Šatavová Kristýna</t>
  </si>
  <si>
    <t>Prokopová Ludmila</t>
  </si>
  <si>
    <t>Hálková Natálie</t>
  </si>
  <si>
    <t>Jih. klub maratonců</t>
  </si>
  <si>
    <t>Kramlová Karolína</t>
  </si>
  <si>
    <t>Borlová Babeta</t>
  </si>
  <si>
    <t>Žáková Simona</t>
  </si>
  <si>
    <t>Brčáková Nikol</t>
  </si>
  <si>
    <t>Němcová Beáta</t>
  </si>
  <si>
    <t>Polanská Amálie</t>
  </si>
  <si>
    <t>Lipí Protivín</t>
  </si>
  <si>
    <t>Brabcová Anna</t>
  </si>
  <si>
    <t>Lopatová Berenika</t>
  </si>
  <si>
    <t>Polanská Eliška</t>
  </si>
  <si>
    <t>Troubilová Vanesa</t>
  </si>
  <si>
    <t>Zabloudilová Laura</t>
  </si>
  <si>
    <t>Šilhavá Pavla</t>
  </si>
  <si>
    <t>Závišín</t>
  </si>
  <si>
    <t>Tomešová Viola</t>
  </si>
  <si>
    <t>Solnařová Anna</t>
  </si>
  <si>
    <t>Marková Denisa</t>
  </si>
  <si>
    <t>Žákyně mladší I.</t>
  </si>
  <si>
    <t>Kadeřábková Jolana</t>
  </si>
  <si>
    <t>Gulykášková Ema</t>
  </si>
  <si>
    <t>Krejčová Karolína</t>
  </si>
  <si>
    <t>Pšeničková Anna</t>
  </si>
  <si>
    <t>Kernerová Linda</t>
  </si>
  <si>
    <t>Zajícová Viola</t>
  </si>
  <si>
    <t>TJ Jiskra N. Bystřice</t>
  </si>
  <si>
    <t>Hájková Alžběta</t>
  </si>
  <si>
    <t>Chudová Natálie</t>
  </si>
  <si>
    <t>Mašková Aneta</t>
  </si>
  <si>
    <t>Pešková Laura</t>
  </si>
  <si>
    <t>Dvořáková Andrea</t>
  </si>
  <si>
    <t>Polanská Kateřina</t>
  </si>
  <si>
    <t>Mázdrová Zuzana</t>
  </si>
  <si>
    <t>TJ Blatná</t>
  </si>
  <si>
    <t>Brejchová Edita</t>
  </si>
  <si>
    <t>Dubská Viktorie</t>
  </si>
  <si>
    <t>Paterová Alžběta</t>
  </si>
  <si>
    <t>Straková Eliška</t>
  </si>
  <si>
    <t>Cenková Josefína</t>
  </si>
  <si>
    <t>Procházková Gabriela</t>
  </si>
  <si>
    <t>Holá Laura</t>
  </si>
  <si>
    <t>Řepice</t>
  </si>
  <si>
    <t>Soukupová Alexandra</t>
  </si>
  <si>
    <t>Polanská Anna</t>
  </si>
  <si>
    <t>Holanová Veronika</t>
  </si>
  <si>
    <t>Předotice</t>
  </si>
  <si>
    <t>Žákyně mladší II.</t>
  </si>
  <si>
    <t>Němejcová Lucie</t>
  </si>
  <si>
    <t>Biatlon STC</t>
  </si>
  <si>
    <t>Zborníková Lucie</t>
  </si>
  <si>
    <t>Marešová Denisa</t>
  </si>
  <si>
    <t>Holubová Kristýna</t>
  </si>
  <si>
    <t>Ondoková Daniela</t>
  </si>
  <si>
    <t>Vrbová Tereza</t>
  </si>
  <si>
    <t>Krajo BD. STC</t>
  </si>
  <si>
    <t>Malinová Barbora</t>
  </si>
  <si>
    <t>Lopatová Ella</t>
  </si>
  <si>
    <t>Demangeon Nora</t>
  </si>
  <si>
    <t>Solnařová Ema</t>
  </si>
  <si>
    <t>Šímová Viktorie</t>
  </si>
  <si>
    <t>Stará Hedvika</t>
  </si>
  <si>
    <t>Kobližková Nikol</t>
  </si>
  <si>
    <t>Žákyně starší</t>
  </si>
  <si>
    <t>Kolářová Johana</t>
  </si>
  <si>
    <t>Laštovičková Karolína</t>
  </si>
  <si>
    <t>Sezimovo ústí</t>
  </si>
  <si>
    <t>Dívky předškolní</t>
  </si>
  <si>
    <t>Kernerová Sofie</t>
  </si>
  <si>
    <t>Kramlová Marie</t>
  </si>
  <si>
    <t>Sedlice</t>
  </si>
  <si>
    <t>Hodová Eva</t>
  </si>
  <si>
    <t>Smolková Markéta</t>
  </si>
  <si>
    <t>Čunátová Nikola</t>
  </si>
  <si>
    <t>Říhová Ema</t>
  </si>
  <si>
    <t>Šilhavá Johana</t>
  </si>
  <si>
    <t>Joza Františka Marie</t>
  </si>
  <si>
    <t>Bicanová Adriana</t>
  </si>
  <si>
    <t>Klusoňová Gisela</t>
  </si>
  <si>
    <t>Sicher Eimi</t>
  </si>
  <si>
    <t>Dorostenky</t>
  </si>
  <si>
    <t>Konfrštová Klára</t>
  </si>
  <si>
    <t>Říhová Tereza</t>
  </si>
  <si>
    <t>Pavlátová Marína</t>
  </si>
  <si>
    <t>Ženy  20-34 let</t>
  </si>
  <si>
    <t>-</t>
  </si>
  <si>
    <t>Hrabáková Anna</t>
  </si>
  <si>
    <t>PK Vytrvalci RB</t>
  </si>
  <si>
    <t>Zlochová Simona</t>
  </si>
  <si>
    <t>Šutri Prachatice</t>
  </si>
  <si>
    <t>Kofroňová Karolína</t>
  </si>
  <si>
    <t>Kropáčková Veronika</t>
  </si>
  <si>
    <t>Ženy 35 - 44 let</t>
  </si>
  <si>
    <t>Hájková Eliška</t>
  </si>
  <si>
    <t>Tanicsová Lucie</t>
  </si>
  <si>
    <t>Adámková Dana</t>
  </si>
  <si>
    <t>Mikulášová Barbora</t>
  </si>
  <si>
    <t>Štefanová Lucie</t>
  </si>
  <si>
    <t>Zátaví</t>
  </si>
  <si>
    <t>Pechandová Kristina</t>
  </si>
  <si>
    <t>Pokorná Lenka</t>
  </si>
  <si>
    <t>Smolková Petra</t>
  </si>
  <si>
    <t>Ženy 45 - 54 let</t>
  </si>
  <si>
    <t>Kamencová Radka</t>
  </si>
  <si>
    <t>Fanturová lenka</t>
  </si>
  <si>
    <t>Meisl Petra</t>
  </si>
  <si>
    <t>JKM ČB</t>
  </si>
  <si>
    <t>Ženy 55 let a starší</t>
  </si>
  <si>
    <t>Hronová Božena</t>
  </si>
  <si>
    <t>Gribbinová Jana</t>
  </si>
  <si>
    <t>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</si>
</sst>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20" fontId="0" fillId="0" borderId="0" xfId="0" applyNumberFormat="1"/>
    <xf numFmtId="45" fontId="0" fillId="0" borderId="0" xfId="0" applyNumberFormat="1"/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2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45" fontId="0" fillId="0" borderId="1" xfId="0" applyNumberFormat="1" applyBorder="1" applyAlignment="1">
      <alignment horizontal="right"/>
    </xf>
    <xf numFmtId="45" fontId="0" fillId="0" borderId="1" xfId="0" applyNumberFormat="1" applyBorder="1"/>
    <xf numFmtId="0" fontId="0" fillId="0" borderId="3" xfId="0" applyBorder="1"/>
    <xf numFmtId="14" fontId="0" fillId="0" borderId="2" xfId="0" applyNumberForma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5" fontId="0" fillId="2" borderId="1" xfId="0" applyNumberFormat="1" applyFill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indent="1"/>
    </xf>
    <xf numFmtId="1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1"/>
    </xf>
    <xf numFmtId="21" fontId="0" fillId="0" borderId="0" xfId="0" applyNumberFormat="1" applyBorder="1" applyAlignment="1">
      <alignment horizontal="right"/>
    </xf>
    <xf numFmtId="45" fontId="0" fillId="0" borderId="4" xfId="0" applyNumberFormat="1" applyBorder="1" applyAlignment="1">
      <alignment horizontal="right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left" indent="1"/>
    </xf>
    <xf numFmtId="1" fontId="0" fillId="0" borderId="0" xfId="0" applyNumberFormat="1" applyBorder="1" applyAlignment="1">
      <alignment horizontal="center"/>
    </xf>
    <xf numFmtId="14" fontId="0" fillId="0" borderId="0" xfId="0" applyNumberFormat="1" applyBorder="1"/>
    <xf numFmtId="45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24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vette\Desktop\Amerika_ZENY_2023.xlsx" TargetMode="External"/><Relationship Id="rId1" Type="http://schemas.openxmlformats.org/officeDocument/2006/relationships/externalLinkPath" Target="Amerika_ZENY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pravka"/>
      <sheetName val="Nejmladší"/>
      <sheetName val="mladší I"/>
      <sheetName val="mladší II"/>
      <sheetName val="starší"/>
      <sheetName val="předškolní"/>
      <sheetName val="dorostenky"/>
      <sheetName val="juniorky"/>
      <sheetName val="20-34"/>
      <sheetName val="35-44"/>
      <sheetName val="45-54"/>
      <sheetName val="55 a starší"/>
      <sheetName val="Věkové kategorie"/>
      <sheetName val="Rekor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>
            <v>2016</v>
          </cell>
          <cell r="D2">
            <v>2017</v>
          </cell>
        </row>
      </sheetData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2"/>
  <sheetViews>
    <sheetView tabSelected="1" topLeftCell="A238" zoomScaleNormal="100" workbookViewId="0">
      <selection activeCell="M249" sqref="M249"/>
    </sheetView>
  </sheetViews>
  <sheetFormatPr defaultRowHeight="15" x14ac:dyDescent="0.25"/>
  <cols>
    <col min="1" max="1" width="6" style="1" customWidth="1"/>
    <col min="2" max="2" width="7.140625" customWidth="1"/>
    <col min="3" max="3" width="29.7109375" style="6" customWidth="1"/>
    <col min="4" max="4" width="8.85546875" style="1" customWidth="1"/>
    <col min="5" max="5" width="2.5703125" style="1" bestFit="1" customWidth="1"/>
    <col min="6" max="6" width="18.7109375" style="6" customWidth="1"/>
    <col min="7" max="7" width="9.42578125" style="4" customWidth="1"/>
    <col min="8" max="8" width="5.7109375" style="6" bestFit="1" customWidth="1"/>
  </cols>
  <sheetData>
    <row r="2" spans="1:8" s="9" customFormat="1" ht="30" x14ac:dyDescent="0.3">
      <c r="A2" s="3" t="s">
        <v>4</v>
      </c>
      <c r="B2" s="2" t="s">
        <v>0</v>
      </c>
      <c r="C2" s="7" t="s">
        <v>1</v>
      </c>
      <c r="D2" s="3" t="s">
        <v>2</v>
      </c>
      <c r="E2" s="32" t="s">
        <v>6</v>
      </c>
      <c r="F2" s="32"/>
      <c r="G2" s="5" t="s">
        <v>3</v>
      </c>
      <c r="H2" s="7"/>
    </row>
    <row r="3" spans="1:8" s="9" customFormat="1" ht="18.75" x14ac:dyDescent="0.3">
      <c r="A3" s="31" t="s">
        <v>296</v>
      </c>
      <c r="B3" s="31"/>
      <c r="C3" s="31"/>
      <c r="D3" s="20">
        <f>'[1]Věkové kategorie'!$C$2</f>
        <v>2016</v>
      </c>
      <c r="E3" s="8" t="s">
        <v>133</v>
      </c>
      <c r="F3" s="21">
        <f>'[1]Věkové kategorie'!$D$2</f>
        <v>2017</v>
      </c>
      <c r="G3" s="31" t="s">
        <v>5</v>
      </c>
      <c r="H3" s="31"/>
    </row>
    <row r="4" spans="1:8" ht="18.75" customHeight="1" x14ac:dyDescent="0.25">
      <c r="A4" s="10" t="s">
        <v>7</v>
      </c>
      <c r="B4" s="10">
        <v>64</v>
      </c>
      <c r="C4" s="13" t="s">
        <v>297</v>
      </c>
      <c r="D4" s="23">
        <v>2016</v>
      </c>
      <c r="E4" s="30" t="s">
        <v>169</v>
      </c>
      <c r="F4" s="28"/>
      <c r="G4" s="27">
        <v>2.0601851851851853E-3</v>
      </c>
      <c r="H4" s="13" t="str">
        <f t="shared" ref="H4:H11" si="0">IF(ISNUMBER(G4), "min", "")</f>
        <v>min</v>
      </c>
    </row>
    <row r="5" spans="1:8" s="8" customFormat="1" ht="18.75" x14ac:dyDescent="0.3">
      <c r="A5" s="10" t="s">
        <v>19</v>
      </c>
      <c r="B5" s="10">
        <v>20</v>
      </c>
      <c r="C5" s="13" t="s">
        <v>298</v>
      </c>
      <c r="D5" s="23">
        <v>2016</v>
      </c>
      <c r="E5" s="30" t="s">
        <v>149</v>
      </c>
      <c r="F5" s="28"/>
      <c r="G5" s="27">
        <v>2.0833333333333333E-3</v>
      </c>
      <c r="H5" s="13" t="str">
        <f t="shared" si="0"/>
        <v>min</v>
      </c>
    </row>
    <row r="6" spans="1:8" s="3" customFormat="1" ht="18.75" customHeight="1" x14ac:dyDescent="0.25">
      <c r="A6" s="10" t="s">
        <v>20</v>
      </c>
      <c r="B6" s="10">
        <v>122</v>
      </c>
      <c r="C6" s="13" t="s">
        <v>299</v>
      </c>
      <c r="D6" s="23">
        <v>2016</v>
      </c>
      <c r="E6" s="30" t="s">
        <v>149</v>
      </c>
      <c r="F6" s="28"/>
      <c r="G6" s="27">
        <v>2.1064814814814813E-3</v>
      </c>
      <c r="H6" s="13" t="str">
        <f t="shared" si="0"/>
        <v>min</v>
      </c>
    </row>
    <row r="7" spans="1:8" ht="18.75" customHeight="1" x14ac:dyDescent="0.25">
      <c r="A7" s="10" t="s">
        <v>21</v>
      </c>
      <c r="B7" s="10">
        <v>74</v>
      </c>
      <c r="C7" s="13" t="s">
        <v>300</v>
      </c>
      <c r="D7" s="23">
        <v>2016</v>
      </c>
      <c r="E7" s="30" t="s">
        <v>301</v>
      </c>
      <c r="F7" s="28"/>
      <c r="G7" s="27">
        <v>2.2916666666666667E-3</v>
      </c>
      <c r="H7" s="13" t="str">
        <f t="shared" si="0"/>
        <v>min</v>
      </c>
    </row>
    <row r="8" spans="1:8" ht="18.75" customHeight="1" x14ac:dyDescent="0.25">
      <c r="A8" s="10" t="s">
        <v>22</v>
      </c>
      <c r="B8" s="10">
        <v>148</v>
      </c>
      <c r="C8" s="13" t="s">
        <v>302</v>
      </c>
      <c r="D8" s="23">
        <v>2016</v>
      </c>
      <c r="E8" s="30" t="s">
        <v>149</v>
      </c>
      <c r="F8" s="28"/>
      <c r="G8" s="27">
        <v>2.3032407407407407E-3</v>
      </c>
      <c r="H8" s="13" t="str">
        <f t="shared" si="0"/>
        <v>min</v>
      </c>
    </row>
    <row r="9" spans="1:8" ht="18.75" customHeight="1" x14ac:dyDescent="0.25">
      <c r="A9" s="10" t="s">
        <v>23</v>
      </c>
      <c r="B9" s="10">
        <v>141</v>
      </c>
      <c r="C9" s="13" t="s">
        <v>303</v>
      </c>
      <c r="D9" s="23">
        <v>2016</v>
      </c>
      <c r="E9" s="30" t="s">
        <v>149</v>
      </c>
      <c r="F9" s="28"/>
      <c r="G9" s="27">
        <v>2.3495370370370371E-3</v>
      </c>
      <c r="H9" s="13" t="str">
        <f t="shared" si="0"/>
        <v>min</v>
      </c>
    </row>
    <row r="10" spans="1:8" ht="18.75" customHeight="1" x14ac:dyDescent="0.25">
      <c r="A10" s="10" t="s">
        <v>24</v>
      </c>
      <c r="B10" s="10">
        <v>142</v>
      </c>
      <c r="C10" s="13" t="s">
        <v>304</v>
      </c>
      <c r="D10" s="23">
        <v>2016</v>
      </c>
      <c r="E10" s="11" t="s">
        <v>219</v>
      </c>
      <c r="F10" s="11"/>
      <c r="G10" s="27">
        <v>2.488425925925926E-3</v>
      </c>
      <c r="H10" s="13" t="str">
        <f t="shared" si="0"/>
        <v>min</v>
      </c>
    </row>
    <row r="11" spans="1:8" ht="18.75" customHeight="1" x14ac:dyDescent="0.25">
      <c r="A11" s="10" t="s">
        <v>25</v>
      </c>
      <c r="B11" s="10">
        <v>120</v>
      </c>
      <c r="C11" s="13" t="s">
        <v>305</v>
      </c>
      <c r="D11" s="23">
        <v>2018</v>
      </c>
      <c r="E11" s="11" t="s">
        <v>306</v>
      </c>
      <c r="F11" s="11"/>
      <c r="G11" s="27">
        <v>2.9166666666666668E-3</v>
      </c>
      <c r="H11" s="13" t="str">
        <f t="shared" si="0"/>
        <v>min</v>
      </c>
    </row>
    <row r="12" spans="1:8" ht="18.75" customHeight="1" x14ac:dyDescent="0.25">
      <c r="A12" s="40"/>
      <c r="B12" s="40"/>
      <c r="C12" s="41"/>
      <c r="D12" s="40"/>
      <c r="E12" s="41"/>
      <c r="F12" s="41"/>
      <c r="G12" s="42"/>
      <c r="H12" s="41" t="str">
        <f t="shared" ref="H12:H22" si="1">IF(ISNUMBER(G12), "min", "")</f>
        <v/>
      </c>
    </row>
    <row r="13" spans="1:8" ht="18.75" customHeight="1" x14ac:dyDescent="0.3">
      <c r="A13" s="31" t="s">
        <v>112</v>
      </c>
      <c r="B13" s="31"/>
      <c r="C13" s="31"/>
      <c r="D13" s="20">
        <v>2016</v>
      </c>
      <c r="E13" s="8" t="s">
        <v>133</v>
      </c>
      <c r="F13" s="21">
        <v>2017</v>
      </c>
      <c r="G13" s="31" t="s">
        <v>5</v>
      </c>
      <c r="H13" s="31"/>
    </row>
    <row r="14" spans="1:8" ht="18.75" customHeight="1" x14ac:dyDescent="0.25">
      <c r="A14" s="10" t="s">
        <v>7</v>
      </c>
      <c r="B14" s="10">
        <v>49</v>
      </c>
      <c r="C14" s="13" t="s">
        <v>197</v>
      </c>
      <c r="D14" s="23">
        <v>2016</v>
      </c>
      <c r="E14" s="30" t="s">
        <v>149</v>
      </c>
      <c r="F14" s="28"/>
      <c r="G14" s="26">
        <v>2.0486111111111113E-3</v>
      </c>
      <c r="H14" s="13" t="s">
        <v>87</v>
      </c>
    </row>
    <row r="15" spans="1:8" ht="18.75" customHeight="1" x14ac:dyDescent="0.25">
      <c r="A15" s="10" t="s">
        <v>19</v>
      </c>
      <c r="B15" s="10">
        <v>32</v>
      </c>
      <c r="C15" s="13" t="s">
        <v>161</v>
      </c>
      <c r="D15" s="23">
        <v>2017</v>
      </c>
      <c r="E15" s="30"/>
      <c r="F15" s="28"/>
      <c r="G15" s="26">
        <v>2.0601851851851853E-3</v>
      </c>
      <c r="H15" s="13" t="s">
        <v>87</v>
      </c>
    </row>
    <row r="16" spans="1:8" ht="18.75" customHeight="1" x14ac:dyDescent="0.25">
      <c r="A16" s="10" t="s">
        <v>20</v>
      </c>
      <c r="B16" s="10">
        <v>109</v>
      </c>
      <c r="C16" s="13" t="s">
        <v>166</v>
      </c>
      <c r="D16" s="23">
        <v>2016</v>
      </c>
      <c r="E16" s="30" t="s">
        <v>167</v>
      </c>
      <c r="F16" s="28"/>
      <c r="G16" s="26">
        <v>2.0717592592592593E-3</v>
      </c>
      <c r="H16" s="13" t="s">
        <v>87</v>
      </c>
    </row>
    <row r="17" spans="1:8" ht="18.75" customHeight="1" x14ac:dyDescent="0.25">
      <c r="A17" s="10" t="s">
        <v>21</v>
      </c>
      <c r="B17" s="10">
        <v>17</v>
      </c>
      <c r="C17" s="13" t="s">
        <v>158</v>
      </c>
      <c r="D17" s="23">
        <v>2016</v>
      </c>
      <c r="E17" s="30" t="s">
        <v>155</v>
      </c>
      <c r="F17" s="28"/>
      <c r="G17" s="26">
        <v>2.1064814814814813E-3</v>
      </c>
      <c r="H17" s="13" t="s">
        <v>87</v>
      </c>
    </row>
    <row r="18" spans="1:8" ht="18.75" customHeight="1" x14ac:dyDescent="0.25">
      <c r="A18" s="10" t="s">
        <v>22</v>
      </c>
      <c r="B18" s="10">
        <v>55</v>
      </c>
      <c r="C18" s="13" t="s">
        <v>207</v>
      </c>
      <c r="D18" s="23">
        <v>2016</v>
      </c>
      <c r="E18" s="30" t="s">
        <v>155</v>
      </c>
      <c r="F18" s="28"/>
      <c r="G18" s="26">
        <v>2.3148148148148151E-3</v>
      </c>
      <c r="H18" s="13" t="s">
        <v>87</v>
      </c>
    </row>
    <row r="19" spans="1:8" ht="18.75" customHeight="1" x14ac:dyDescent="0.25">
      <c r="A19" s="10" t="s">
        <v>23</v>
      </c>
      <c r="B19" s="10">
        <v>27</v>
      </c>
      <c r="C19" s="13" t="s">
        <v>202</v>
      </c>
      <c r="D19" s="23">
        <v>2017</v>
      </c>
      <c r="E19" s="30"/>
      <c r="F19" s="28"/>
      <c r="G19" s="26">
        <v>2.3726851851851851E-3</v>
      </c>
      <c r="H19" s="13" t="s">
        <v>87</v>
      </c>
    </row>
    <row r="20" spans="1:8" ht="18.75" customHeight="1" x14ac:dyDescent="0.25">
      <c r="A20" s="10" t="s">
        <v>24</v>
      </c>
      <c r="B20" s="10">
        <v>107</v>
      </c>
      <c r="C20" s="13" t="s">
        <v>164</v>
      </c>
      <c r="D20" s="23">
        <v>2016</v>
      </c>
      <c r="E20" s="30" t="s">
        <v>167</v>
      </c>
      <c r="F20" s="28"/>
      <c r="G20" s="26">
        <v>3.2060185185185191E-3</v>
      </c>
      <c r="H20" s="13" t="s">
        <v>87</v>
      </c>
    </row>
    <row r="21" spans="1:8" ht="18.75" customHeight="1" x14ac:dyDescent="0.25">
      <c r="A21" s="35"/>
      <c r="B21" s="35"/>
      <c r="C21" s="36" t="s">
        <v>196</v>
      </c>
      <c r="D21" s="37">
        <v>2016</v>
      </c>
      <c r="E21" s="38" t="s">
        <v>149</v>
      </c>
      <c r="F21" s="39"/>
      <c r="G21" s="43" t="s">
        <v>230</v>
      </c>
      <c r="H21" s="36" t="s">
        <v>307</v>
      </c>
    </row>
    <row r="22" spans="1:8" ht="18.75" customHeight="1" x14ac:dyDescent="0.25">
      <c r="A22" s="45"/>
      <c r="B22" s="46"/>
      <c r="C22" s="47"/>
      <c r="D22" s="45"/>
      <c r="E22" s="48"/>
      <c r="F22" s="48"/>
      <c r="G22" s="49"/>
      <c r="H22" s="47" t="str">
        <f t="shared" si="1"/>
        <v/>
      </c>
    </row>
    <row r="23" spans="1:8" ht="18.75" customHeight="1" x14ac:dyDescent="0.3">
      <c r="A23" s="31" t="s">
        <v>308</v>
      </c>
      <c r="B23" s="31"/>
      <c r="C23" s="31"/>
      <c r="D23" s="8">
        <v>2014</v>
      </c>
      <c r="E23" s="8" t="s">
        <v>133</v>
      </c>
      <c r="F23" s="21">
        <v>2015</v>
      </c>
      <c r="G23" s="31" t="s">
        <v>5</v>
      </c>
      <c r="H23" s="31"/>
    </row>
    <row r="24" spans="1:8" ht="18.75" customHeight="1" x14ac:dyDescent="0.25">
      <c r="A24" s="10" t="s">
        <v>7</v>
      </c>
      <c r="B24" s="10">
        <v>84</v>
      </c>
      <c r="C24" s="13" t="s">
        <v>309</v>
      </c>
      <c r="D24" s="23">
        <v>2015</v>
      </c>
      <c r="E24" s="30" t="s">
        <v>310</v>
      </c>
      <c r="F24" s="28"/>
      <c r="G24" s="26">
        <v>1.8402777777777777E-3</v>
      </c>
      <c r="H24" s="13" t="s">
        <v>87</v>
      </c>
    </row>
    <row r="25" spans="1:8" ht="18.75" customHeight="1" x14ac:dyDescent="0.25">
      <c r="A25" s="10" t="s">
        <v>19</v>
      </c>
      <c r="B25" s="10">
        <v>4</v>
      </c>
      <c r="C25" s="13" t="s">
        <v>311</v>
      </c>
      <c r="D25" s="23">
        <v>2014</v>
      </c>
      <c r="E25" s="30" t="s">
        <v>149</v>
      </c>
      <c r="F25" s="28"/>
      <c r="G25" s="26">
        <v>1.9097222222222222E-3</v>
      </c>
      <c r="H25" s="13" t="s">
        <v>87</v>
      </c>
    </row>
    <row r="26" spans="1:8" ht="18.75" customHeight="1" x14ac:dyDescent="0.25">
      <c r="A26" s="10" t="s">
        <v>20</v>
      </c>
      <c r="B26" s="10">
        <v>143</v>
      </c>
      <c r="C26" s="13" t="s">
        <v>312</v>
      </c>
      <c r="D26" s="23">
        <v>2014</v>
      </c>
      <c r="E26" s="30" t="s">
        <v>149</v>
      </c>
      <c r="F26" s="28"/>
      <c r="G26" s="26">
        <v>1.9328703703703704E-3</v>
      </c>
      <c r="H26" s="13" t="s">
        <v>87</v>
      </c>
    </row>
    <row r="27" spans="1:8" ht="18.75" customHeight="1" x14ac:dyDescent="0.25">
      <c r="A27" s="10" t="s">
        <v>21</v>
      </c>
      <c r="B27" s="10">
        <v>63</v>
      </c>
      <c r="C27" s="13" t="s">
        <v>313</v>
      </c>
      <c r="D27" s="23">
        <v>2014</v>
      </c>
      <c r="E27" s="30" t="s">
        <v>149</v>
      </c>
      <c r="F27" s="28"/>
      <c r="G27" s="26">
        <v>1.9444444444444442E-3</v>
      </c>
      <c r="H27" s="13" t="s">
        <v>87</v>
      </c>
    </row>
    <row r="28" spans="1:8" ht="18.75" customHeight="1" x14ac:dyDescent="0.25">
      <c r="A28" s="10" t="s">
        <v>22</v>
      </c>
      <c r="B28" s="10">
        <v>123</v>
      </c>
      <c r="C28" s="13" t="s">
        <v>314</v>
      </c>
      <c r="D28" s="23">
        <v>2014</v>
      </c>
      <c r="E28" s="30" t="s">
        <v>315</v>
      </c>
      <c r="F28" s="28"/>
      <c r="G28" s="26">
        <v>1.9560185185185184E-3</v>
      </c>
      <c r="H28" s="13" t="s">
        <v>87</v>
      </c>
    </row>
    <row r="29" spans="1:8" ht="18.75" customHeight="1" x14ac:dyDescent="0.25">
      <c r="A29" s="10" t="s">
        <v>23</v>
      </c>
      <c r="B29" s="10">
        <v>22</v>
      </c>
      <c r="C29" s="13" t="s">
        <v>316</v>
      </c>
      <c r="D29" s="23">
        <v>2015</v>
      </c>
      <c r="E29" s="30" t="s">
        <v>149</v>
      </c>
      <c r="F29" s="28"/>
      <c r="G29" s="26">
        <v>1.9907407407407408E-3</v>
      </c>
      <c r="H29" s="13" t="s">
        <v>87</v>
      </c>
    </row>
    <row r="30" spans="1:8" ht="18.75" customHeight="1" x14ac:dyDescent="0.25">
      <c r="A30" s="10" t="s">
        <v>24</v>
      </c>
      <c r="B30" s="10">
        <v>44</v>
      </c>
      <c r="C30" s="13" t="s">
        <v>317</v>
      </c>
      <c r="D30" s="23">
        <v>2014</v>
      </c>
      <c r="E30" s="30" t="s">
        <v>149</v>
      </c>
      <c r="F30" s="28"/>
      <c r="G30" s="26">
        <v>2.0138888888888888E-3</v>
      </c>
      <c r="H30" s="13" t="s">
        <v>87</v>
      </c>
    </row>
    <row r="31" spans="1:8" ht="18.75" customHeight="1" x14ac:dyDescent="0.25">
      <c r="A31" s="10" t="s">
        <v>25</v>
      </c>
      <c r="B31" s="10">
        <v>88</v>
      </c>
      <c r="C31" s="13" t="s">
        <v>318</v>
      </c>
      <c r="D31" s="23">
        <v>2014</v>
      </c>
      <c r="E31" s="30" t="s">
        <v>149</v>
      </c>
      <c r="F31" s="28"/>
      <c r="G31" s="26">
        <v>2.0370370370370373E-3</v>
      </c>
      <c r="H31" s="13" t="s">
        <v>87</v>
      </c>
    </row>
    <row r="32" spans="1:8" ht="18.75" customHeight="1" x14ac:dyDescent="0.25">
      <c r="A32" s="10" t="s">
        <v>26</v>
      </c>
      <c r="B32" s="10">
        <v>35</v>
      </c>
      <c r="C32" s="13" t="s">
        <v>319</v>
      </c>
      <c r="D32" s="23">
        <v>2014</v>
      </c>
      <c r="E32" s="30" t="s">
        <v>149</v>
      </c>
      <c r="F32" s="28"/>
      <c r="G32" s="26">
        <v>2.0601851851851853E-3</v>
      </c>
      <c r="H32" s="13" t="s">
        <v>87</v>
      </c>
    </row>
    <row r="33" spans="1:8" ht="18.75" customHeight="1" x14ac:dyDescent="0.25">
      <c r="A33" s="10" t="s">
        <v>27</v>
      </c>
      <c r="B33" s="10">
        <v>56</v>
      </c>
      <c r="C33" s="13" t="s">
        <v>320</v>
      </c>
      <c r="D33" s="23">
        <v>2015</v>
      </c>
      <c r="E33" s="30" t="s">
        <v>149</v>
      </c>
      <c r="F33" s="28"/>
      <c r="G33" s="26">
        <v>2.1412037037037038E-3</v>
      </c>
      <c r="H33" s="13" t="s">
        <v>87</v>
      </c>
    </row>
    <row r="34" spans="1:8" ht="18.75" customHeight="1" x14ac:dyDescent="0.25">
      <c r="A34" s="10" t="s">
        <v>28</v>
      </c>
      <c r="B34" s="10">
        <v>97</v>
      </c>
      <c r="C34" s="13" t="s">
        <v>321</v>
      </c>
      <c r="D34" s="23">
        <v>2015</v>
      </c>
      <c r="E34" s="30" t="s">
        <v>322</v>
      </c>
      <c r="F34" s="28"/>
      <c r="G34" s="26">
        <v>2.1527777777777778E-3</v>
      </c>
      <c r="H34" s="13" t="s">
        <v>87</v>
      </c>
    </row>
    <row r="35" spans="1:8" ht="18.75" customHeight="1" x14ac:dyDescent="0.25">
      <c r="A35" s="10" t="s">
        <v>29</v>
      </c>
      <c r="B35" s="10">
        <v>121</v>
      </c>
      <c r="C35" s="13" t="s">
        <v>323</v>
      </c>
      <c r="D35" s="23">
        <v>2015</v>
      </c>
      <c r="E35" s="30" t="s">
        <v>155</v>
      </c>
      <c r="F35" s="28"/>
      <c r="G35" s="26">
        <v>2.1759259259259258E-3</v>
      </c>
      <c r="H35" s="13" t="s">
        <v>87</v>
      </c>
    </row>
    <row r="36" spans="1:8" ht="18.75" customHeight="1" x14ac:dyDescent="0.25">
      <c r="A36" s="10" t="s">
        <v>8</v>
      </c>
      <c r="B36" s="10">
        <v>60</v>
      </c>
      <c r="C36" s="13" t="s">
        <v>324</v>
      </c>
      <c r="D36" s="23">
        <v>2014</v>
      </c>
      <c r="E36" s="30" t="s">
        <v>149</v>
      </c>
      <c r="F36" s="28"/>
      <c r="G36" s="26">
        <v>2.1874999999999998E-3</v>
      </c>
      <c r="H36" s="13" t="s">
        <v>87</v>
      </c>
    </row>
    <row r="37" spans="1:8" ht="18.75" customHeight="1" x14ac:dyDescent="0.25">
      <c r="A37" s="10" t="s">
        <v>9</v>
      </c>
      <c r="B37" s="10">
        <v>96</v>
      </c>
      <c r="C37" s="13" t="s">
        <v>325</v>
      </c>
      <c r="D37" s="23">
        <v>2015</v>
      </c>
      <c r="E37" s="29" t="s">
        <v>149</v>
      </c>
      <c r="F37" s="28"/>
      <c r="G37" s="27">
        <v>2.1990740740740742E-3</v>
      </c>
      <c r="H37" s="13" t="s">
        <v>87</v>
      </c>
    </row>
    <row r="38" spans="1:8" ht="18.75" customHeight="1" x14ac:dyDescent="0.25">
      <c r="A38" s="10" t="s">
        <v>10</v>
      </c>
      <c r="B38" s="10">
        <v>136</v>
      </c>
      <c r="C38" s="13" t="s">
        <v>326</v>
      </c>
      <c r="D38" s="23">
        <v>2015</v>
      </c>
      <c r="E38" s="30" t="s">
        <v>155</v>
      </c>
      <c r="F38" s="28"/>
      <c r="G38" s="26">
        <v>2.2222222222222222E-3</v>
      </c>
      <c r="H38" s="13" t="s">
        <v>87</v>
      </c>
    </row>
    <row r="39" spans="1:8" ht="18.75" customHeight="1" x14ac:dyDescent="0.25">
      <c r="A39" s="10" t="s">
        <v>11</v>
      </c>
      <c r="B39" s="10">
        <v>115</v>
      </c>
      <c r="C39" s="13" t="s">
        <v>327</v>
      </c>
      <c r="D39" s="23">
        <v>2014</v>
      </c>
      <c r="E39" s="30" t="s">
        <v>149</v>
      </c>
      <c r="F39" s="28"/>
      <c r="G39" s="26">
        <v>2.2337962962962967E-3</v>
      </c>
      <c r="H39" s="13" t="s">
        <v>87</v>
      </c>
    </row>
    <row r="40" spans="1:8" ht="18.75" customHeight="1" x14ac:dyDescent="0.25">
      <c r="A40" s="10" t="s">
        <v>12</v>
      </c>
      <c r="B40" s="10">
        <v>82</v>
      </c>
      <c r="C40" s="13" t="s">
        <v>328</v>
      </c>
      <c r="D40" s="23">
        <v>2014</v>
      </c>
      <c r="E40" s="30" t="s">
        <v>329</v>
      </c>
      <c r="F40" s="28"/>
      <c r="G40" s="26">
        <v>2.2453703703703702E-3</v>
      </c>
      <c r="H40" s="13" t="s">
        <v>87</v>
      </c>
    </row>
    <row r="41" spans="1:8" ht="18.75" customHeight="1" x14ac:dyDescent="0.25">
      <c r="A41" s="10" t="s">
        <v>13</v>
      </c>
      <c r="B41" s="10">
        <v>146</v>
      </c>
      <c r="C41" s="13" t="s">
        <v>330</v>
      </c>
      <c r="D41" s="23">
        <v>2014</v>
      </c>
      <c r="E41" s="30" t="s">
        <v>149</v>
      </c>
      <c r="F41" s="28"/>
      <c r="G41" s="26">
        <v>2.2685185185185182E-3</v>
      </c>
      <c r="H41" s="13" t="s">
        <v>87</v>
      </c>
    </row>
    <row r="42" spans="1:8" ht="18.75" customHeight="1" x14ac:dyDescent="0.25">
      <c r="A42" s="10" t="s">
        <v>14</v>
      </c>
      <c r="B42" s="10">
        <v>45</v>
      </c>
      <c r="C42" s="13" t="s">
        <v>331</v>
      </c>
      <c r="D42" s="23">
        <v>2015</v>
      </c>
      <c r="E42" s="30" t="s">
        <v>149</v>
      </c>
      <c r="F42" s="28"/>
      <c r="G42" s="26">
        <v>2.3842592592592591E-3</v>
      </c>
      <c r="H42" s="13" t="s">
        <v>87</v>
      </c>
    </row>
    <row r="43" spans="1:8" ht="18.75" customHeight="1" x14ac:dyDescent="0.25">
      <c r="A43" s="10"/>
      <c r="B43" s="10"/>
      <c r="C43" s="13" t="s">
        <v>332</v>
      </c>
      <c r="D43" s="23">
        <v>2015</v>
      </c>
      <c r="E43" s="30" t="s">
        <v>149</v>
      </c>
      <c r="F43" s="28"/>
      <c r="G43" s="26" t="s">
        <v>230</v>
      </c>
      <c r="H43" s="13" t="s">
        <v>307</v>
      </c>
    </row>
    <row r="44" spans="1:8" ht="9.75" customHeight="1" x14ac:dyDescent="0.25"/>
    <row r="45" spans="1:8" ht="18.75" customHeight="1" x14ac:dyDescent="0.3">
      <c r="A45" s="31" t="s">
        <v>113</v>
      </c>
      <c r="B45" s="31"/>
      <c r="C45" s="31"/>
      <c r="D45" s="8">
        <v>2014</v>
      </c>
      <c r="E45" s="8" t="s">
        <v>133</v>
      </c>
      <c r="F45" s="21">
        <v>2015</v>
      </c>
      <c r="G45" s="31" t="s">
        <v>5</v>
      </c>
      <c r="H45" s="31"/>
    </row>
    <row r="46" spans="1:8" ht="18.75" customHeight="1" x14ac:dyDescent="0.25">
      <c r="A46" s="10" t="s">
        <v>7</v>
      </c>
      <c r="B46" s="10">
        <v>47</v>
      </c>
      <c r="C46" s="13" t="s">
        <v>213</v>
      </c>
      <c r="D46" s="23">
        <v>2014</v>
      </c>
      <c r="E46" s="30" t="s">
        <v>214</v>
      </c>
      <c r="F46" s="28"/>
      <c r="G46" s="26">
        <v>1.736111111111111E-3</v>
      </c>
      <c r="H46" s="13" t="s">
        <v>87</v>
      </c>
    </row>
    <row r="47" spans="1:8" ht="18.75" customHeight="1" x14ac:dyDescent="0.25">
      <c r="A47" s="10" t="s">
        <v>19</v>
      </c>
      <c r="B47" s="10">
        <v>33</v>
      </c>
      <c r="C47" s="13" t="s">
        <v>193</v>
      </c>
      <c r="D47" s="23">
        <v>2014</v>
      </c>
      <c r="E47" s="30" t="s">
        <v>149</v>
      </c>
      <c r="F47" s="28"/>
      <c r="G47" s="26">
        <v>1.7592592592592592E-3</v>
      </c>
      <c r="H47" s="13" t="s">
        <v>87</v>
      </c>
    </row>
    <row r="48" spans="1:8" ht="18.75" customHeight="1" x14ac:dyDescent="0.25">
      <c r="A48" s="10" t="s">
        <v>20</v>
      </c>
      <c r="B48" s="10">
        <v>38</v>
      </c>
      <c r="C48" s="13" t="s">
        <v>148</v>
      </c>
      <c r="D48" s="23">
        <v>2014</v>
      </c>
      <c r="E48" s="30" t="s">
        <v>149</v>
      </c>
      <c r="F48" s="28"/>
      <c r="G48" s="26">
        <v>1.7939814814814815E-3</v>
      </c>
      <c r="H48" s="13" t="s">
        <v>87</v>
      </c>
    </row>
    <row r="49" spans="1:8" ht="18.75" customHeight="1" x14ac:dyDescent="0.25">
      <c r="A49" s="10" t="s">
        <v>21</v>
      </c>
      <c r="B49" s="10">
        <v>65</v>
      </c>
      <c r="C49" s="13" t="s">
        <v>168</v>
      </c>
      <c r="D49" s="23">
        <v>2015</v>
      </c>
      <c r="E49" s="30" t="s">
        <v>244</v>
      </c>
      <c r="F49" s="28"/>
      <c r="G49" s="26">
        <v>1.7939814814814815E-3</v>
      </c>
      <c r="H49" s="13" t="s">
        <v>87</v>
      </c>
    </row>
    <row r="50" spans="1:8" ht="18.75" customHeight="1" x14ac:dyDescent="0.25">
      <c r="A50" s="10" t="s">
        <v>22</v>
      </c>
      <c r="B50" s="10">
        <v>58</v>
      </c>
      <c r="C50" s="13" t="s">
        <v>209</v>
      </c>
      <c r="D50" s="23">
        <v>2015</v>
      </c>
      <c r="E50" s="30" t="s">
        <v>210</v>
      </c>
      <c r="F50" s="28"/>
      <c r="G50" s="26">
        <v>1.8518518518518517E-3</v>
      </c>
      <c r="H50" s="13" t="s">
        <v>87</v>
      </c>
    </row>
    <row r="51" spans="1:8" ht="18.75" customHeight="1" x14ac:dyDescent="0.25">
      <c r="A51" s="10" t="s">
        <v>23</v>
      </c>
      <c r="B51" s="10">
        <v>37</v>
      </c>
      <c r="C51" s="13" t="s">
        <v>195</v>
      </c>
      <c r="D51" s="23">
        <v>2015</v>
      </c>
      <c r="E51" s="30" t="s">
        <v>149</v>
      </c>
      <c r="F51" s="28"/>
      <c r="G51" s="26">
        <v>1.8750000000000001E-3</v>
      </c>
      <c r="H51" s="13" t="s">
        <v>87</v>
      </c>
    </row>
    <row r="52" spans="1:8" ht="18.75" customHeight="1" x14ac:dyDescent="0.25">
      <c r="A52" s="10" t="s">
        <v>24</v>
      </c>
      <c r="B52" s="10">
        <v>30</v>
      </c>
      <c r="C52" s="13" t="s">
        <v>192</v>
      </c>
      <c r="D52" s="23">
        <v>2014</v>
      </c>
      <c r="E52" s="30" t="s">
        <v>149</v>
      </c>
      <c r="F52" s="28"/>
      <c r="G52" s="26">
        <v>1.9328703703703704E-3</v>
      </c>
      <c r="H52" s="13" t="s">
        <v>87</v>
      </c>
    </row>
    <row r="53" spans="1:8" ht="18.75" customHeight="1" x14ac:dyDescent="0.25">
      <c r="A53" s="10" t="s">
        <v>25</v>
      </c>
      <c r="B53" s="10">
        <v>105</v>
      </c>
      <c r="C53" s="13" t="s">
        <v>216</v>
      </c>
      <c r="D53" s="23">
        <v>2015</v>
      </c>
      <c r="E53" s="30" t="s">
        <v>217</v>
      </c>
      <c r="F53" s="28"/>
      <c r="G53" s="26">
        <v>1.9444444444444442E-3</v>
      </c>
      <c r="H53" s="13" t="s">
        <v>87</v>
      </c>
    </row>
    <row r="54" spans="1:8" ht="18.75" customHeight="1" x14ac:dyDescent="0.25">
      <c r="A54" s="10" t="s">
        <v>26</v>
      </c>
      <c r="B54" s="10">
        <v>106</v>
      </c>
      <c r="C54" s="13" t="s">
        <v>218</v>
      </c>
      <c r="D54" s="23">
        <v>2015</v>
      </c>
      <c r="E54" s="30" t="s">
        <v>219</v>
      </c>
      <c r="F54" s="28"/>
      <c r="G54" s="26">
        <v>1.9675925925925928E-3</v>
      </c>
      <c r="H54" s="13" t="s">
        <v>87</v>
      </c>
    </row>
    <row r="55" spans="1:8" ht="18.75" customHeight="1" x14ac:dyDescent="0.25">
      <c r="A55" s="10" t="s">
        <v>27</v>
      </c>
      <c r="B55" s="10">
        <v>108</v>
      </c>
      <c r="C55" s="13" t="s">
        <v>159</v>
      </c>
      <c r="D55" s="23">
        <v>2014</v>
      </c>
      <c r="E55" s="29" t="s">
        <v>160</v>
      </c>
      <c r="F55" s="28"/>
      <c r="G55" s="26">
        <v>1.9907407407407408E-3</v>
      </c>
      <c r="H55" s="13" t="s">
        <v>87</v>
      </c>
    </row>
    <row r="56" spans="1:8" ht="18.75" customHeight="1" x14ac:dyDescent="0.25">
      <c r="A56" s="10" t="s">
        <v>28</v>
      </c>
      <c r="B56" s="10">
        <v>23</v>
      </c>
      <c r="C56" s="13" t="s">
        <v>211</v>
      </c>
      <c r="D56" s="23">
        <v>2014</v>
      </c>
      <c r="E56" s="30" t="s">
        <v>212</v>
      </c>
      <c r="F56" s="28"/>
      <c r="G56" s="26">
        <v>2.0601851851851853E-3</v>
      </c>
      <c r="H56" s="13" t="s">
        <v>87</v>
      </c>
    </row>
    <row r="57" spans="1:8" ht="18.75" customHeight="1" x14ac:dyDescent="0.25">
      <c r="A57" s="10" t="s">
        <v>29</v>
      </c>
      <c r="B57" s="10">
        <v>10</v>
      </c>
      <c r="C57" s="13" t="s">
        <v>198</v>
      </c>
      <c r="D57" s="23">
        <v>2014</v>
      </c>
      <c r="E57" s="30" t="s">
        <v>199</v>
      </c>
      <c r="F57" s="28"/>
      <c r="G57" s="26">
        <v>2.1527777777777778E-3</v>
      </c>
      <c r="H57" s="13" t="s">
        <v>87</v>
      </c>
    </row>
    <row r="58" spans="1:8" ht="18.75" customHeight="1" x14ac:dyDescent="0.25">
      <c r="A58" s="10" t="s">
        <v>8</v>
      </c>
      <c r="B58" s="10">
        <v>46</v>
      </c>
      <c r="C58" s="13" t="s">
        <v>245</v>
      </c>
      <c r="D58" s="23">
        <v>2014</v>
      </c>
      <c r="E58" s="30"/>
      <c r="F58" s="28"/>
      <c r="G58" s="26">
        <v>2.1527777777777778E-3</v>
      </c>
      <c r="H58" s="13" t="s">
        <v>87</v>
      </c>
    </row>
    <row r="59" spans="1:8" ht="18.75" customHeight="1" x14ac:dyDescent="0.25">
      <c r="A59" s="10" t="s">
        <v>9</v>
      </c>
      <c r="B59" s="10">
        <v>103</v>
      </c>
      <c r="C59" s="13" t="s">
        <v>215</v>
      </c>
      <c r="D59" s="23">
        <v>2014</v>
      </c>
      <c r="E59" s="30" t="s">
        <v>155</v>
      </c>
      <c r="F59" s="28"/>
      <c r="G59" s="26">
        <v>2.1990740740740742E-3</v>
      </c>
      <c r="H59" s="13" t="s">
        <v>87</v>
      </c>
    </row>
    <row r="60" spans="1:8" ht="18.75" customHeight="1" x14ac:dyDescent="0.25">
      <c r="A60" s="10" t="s">
        <v>10</v>
      </c>
      <c r="B60" s="10">
        <v>42</v>
      </c>
      <c r="C60" s="13" t="s">
        <v>208</v>
      </c>
      <c r="D60" s="23">
        <v>2014</v>
      </c>
      <c r="E60" s="30"/>
      <c r="F60" s="28"/>
      <c r="G60" s="26">
        <v>2.2106481481481478E-3</v>
      </c>
      <c r="H60" s="13" t="s">
        <v>87</v>
      </c>
    </row>
    <row r="61" spans="1:8" ht="18.75" customHeight="1" x14ac:dyDescent="0.25">
      <c r="A61" s="10" t="s">
        <v>11</v>
      </c>
      <c r="B61" s="10">
        <v>135</v>
      </c>
      <c r="C61" s="13" t="s">
        <v>194</v>
      </c>
      <c r="D61" s="23">
        <v>2014</v>
      </c>
      <c r="E61" s="30" t="s">
        <v>149</v>
      </c>
      <c r="F61" s="28"/>
      <c r="G61" s="26">
        <v>2.2800925925925927E-3</v>
      </c>
      <c r="H61" s="13" t="s">
        <v>87</v>
      </c>
    </row>
    <row r="62" spans="1:8" ht="18.75" customHeight="1" x14ac:dyDescent="0.25">
      <c r="A62" s="10" t="s">
        <v>12</v>
      </c>
      <c r="B62" s="10">
        <v>48</v>
      </c>
      <c r="C62" s="13" t="s">
        <v>191</v>
      </c>
      <c r="D62" s="23">
        <v>2014</v>
      </c>
      <c r="E62" s="30" t="s">
        <v>149</v>
      </c>
      <c r="F62" s="28"/>
      <c r="G62" s="27">
        <v>2.3263888888888887E-3</v>
      </c>
      <c r="H62" s="13" t="s">
        <v>87</v>
      </c>
    </row>
    <row r="63" spans="1:8" ht="18.75" customHeight="1" x14ac:dyDescent="0.25">
      <c r="A63" s="10" t="s">
        <v>13</v>
      </c>
      <c r="B63" s="10">
        <v>133</v>
      </c>
      <c r="C63" s="13" t="s">
        <v>220</v>
      </c>
      <c r="D63" s="23">
        <v>2015</v>
      </c>
      <c r="E63" s="30" t="s">
        <v>221</v>
      </c>
      <c r="F63" s="28"/>
      <c r="G63" s="26">
        <v>2.3958333333333336E-3</v>
      </c>
      <c r="H63" s="13" t="s">
        <v>87</v>
      </c>
    </row>
    <row r="64" spans="1:8" ht="10.5" customHeight="1" x14ac:dyDescent="0.25"/>
    <row r="65" spans="1:8" ht="18.75" customHeight="1" x14ac:dyDescent="0.3">
      <c r="A65" s="31" t="s">
        <v>333</v>
      </c>
      <c r="B65" s="31"/>
      <c r="C65" s="31"/>
      <c r="D65" s="8">
        <v>2012</v>
      </c>
      <c r="E65" s="8" t="s">
        <v>133</v>
      </c>
      <c r="F65" s="21">
        <v>2013</v>
      </c>
      <c r="G65" s="31" t="s">
        <v>5</v>
      </c>
      <c r="H65" s="31"/>
    </row>
    <row r="66" spans="1:8" ht="18.75" customHeight="1" x14ac:dyDescent="0.25">
      <c r="A66" s="10" t="s">
        <v>7</v>
      </c>
      <c r="B66" s="10">
        <v>125</v>
      </c>
      <c r="C66" s="13" t="s">
        <v>334</v>
      </c>
      <c r="D66" s="23">
        <v>2012</v>
      </c>
      <c r="E66" s="30" t="s">
        <v>149</v>
      </c>
      <c r="F66" s="28"/>
      <c r="G66" s="26">
        <v>1.7013888888888892E-3</v>
      </c>
      <c r="H66" s="13" t="s">
        <v>87</v>
      </c>
    </row>
    <row r="67" spans="1:8" ht="18.75" customHeight="1" x14ac:dyDescent="0.25">
      <c r="A67" s="10" t="s">
        <v>19</v>
      </c>
      <c r="B67" s="10">
        <v>87</v>
      </c>
      <c r="C67" s="13" t="s">
        <v>335</v>
      </c>
      <c r="D67" s="23">
        <v>2012</v>
      </c>
      <c r="E67" s="29" t="s">
        <v>310</v>
      </c>
      <c r="F67" s="28"/>
      <c r="G67" s="27">
        <v>1.712962962962963E-3</v>
      </c>
      <c r="H67" s="13" t="s">
        <v>87</v>
      </c>
    </row>
    <row r="68" spans="1:8" ht="18.75" customHeight="1" x14ac:dyDescent="0.25">
      <c r="A68" s="10" t="s">
        <v>20</v>
      </c>
      <c r="B68" s="10">
        <v>16</v>
      </c>
      <c r="C68" s="13" t="s">
        <v>336</v>
      </c>
      <c r="D68" s="23">
        <v>2013</v>
      </c>
      <c r="E68" s="30" t="s">
        <v>149</v>
      </c>
      <c r="F68" s="28"/>
      <c r="G68" s="26">
        <v>1.7245370370370372E-3</v>
      </c>
      <c r="H68" s="13" t="s">
        <v>87</v>
      </c>
    </row>
    <row r="69" spans="1:8" ht="18.75" customHeight="1" x14ac:dyDescent="0.25">
      <c r="A69" s="10" t="s">
        <v>21</v>
      </c>
      <c r="B69" s="10">
        <v>61</v>
      </c>
      <c r="C69" s="13" t="s">
        <v>337</v>
      </c>
      <c r="D69" s="23">
        <v>2012</v>
      </c>
      <c r="E69" s="30" t="s">
        <v>149</v>
      </c>
      <c r="F69" s="28"/>
      <c r="G69" s="26">
        <v>1.7592592592592592E-3</v>
      </c>
      <c r="H69" s="13" t="s">
        <v>87</v>
      </c>
    </row>
    <row r="70" spans="1:8" ht="18.75" customHeight="1" x14ac:dyDescent="0.25">
      <c r="A70" s="10" t="s">
        <v>22</v>
      </c>
      <c r="B70" s="10">
        <v>127</v>
      </c>
      <c r="C70" s="13" t="s">
        <v>338</v>
      </c>
      <c r="D70" s="23">
        <v>2012</v>
      </c>
      <c r="E70" s="30" t="s">
        <v>149</v>
      </c>
      <c r="F70" s="28"/>
      <c r="G70" s="26">
        <v>1.8402777777777777E-3</v>
      </c>
      <c r="H70" s="13" t="s">
        <v>87</v>
      </c>
    </row>
    <row r="71" spans="1:8" ht="18.75" customHeight="1" x14ac:dyDescent="0.25">
      <c r="A71" s="10" t="s">
        <v>23</v>
      </c>
      <c r="B71" s="10">
        <v>150</v>
      </c>
      <c r="C71" s="13" t="s">
        <v>339</v>
      </c>
      <c r="D71" s="23">
        <v>2013</v>
      </c>
      <c r="E71" s="30" t="s">
        <v>340</v>
      </c>
      <c r="F71" s="28"/>
      <c r="G71" s="26">
        <v>1.8402777777777777E-3</v>
      </c>
      <c r="H71" s="13" t="s">
        <v>87</v>
      </c>
    </row>
    <row r="72" spans="1:8" ht="18.75" customHeight="1" x14ac:dyDescent="0.25">
      <c r="A72" s="10" t="s">
        <v>24</v>
      </c>
      <c r="B72" s="10">
        <v>124</v>
      </c>
      <c r="C72" s="13" t="s">
        <v>341</v>
      </c>
      <c r="D72" s="23">
        <v>2013</v>
      </c>
      <c r="E72" s="30" t="s">
        <v>219</v>
      </c>
      <c r="F72" s="28"/>
      <c r="G72" s="26">
        <v>1.8518518518518517E-3</v>
      </c>
      <c r="H72" s="13" t="s">
        <v>87</v>
      </c>
    </row>
    <row r="73" spans="1:8" ht="18.75" customHeight="1" x14ac:dyDescent="0.25">
      <c r="A73" s="10" t="s">
        <v>25</v>
      </c>
      <c r="B73" s="10">
        <v>149</v>
      </c>
      <c r="C73" s="13" t="s">
        <v>342</v>
      </c>
      <c r="D73" s="23">
        <v>2012</v>
      </c>
      <c r="E73" s="30" t="s">
        <v>340</v>
      </c>
      <c r="F73" s="28"/>
      <c r="G73" s="26">
        <v>1.8634259259259261E-3</v>
      </c>
      <c r="H73" s="13" t="s">
        <v>87</v>
      </c>
    </row>
    <row r="74" spans="1:8" ht="18.75" customHeight="1" x14ac:dyDescent="0.25">
      <c r="A74" s="10" t="s">
        <v>26</v>
      </c>
      <c r="B74" s="10">
        <v>145</v>
      </c>
      <c r="C74" s="13" t="s">
        <v>343</v>
      </c>
      <c r="D74" s="23">
        <v>2013</v>
      </c>
      <c r="E74" s="29" t="s">
        <v>155</v>
      </c>
      <c r="F74" s="28"/>
      <c r="G74" s="26">
        <v>1.9560185185185184E-3</v>
      </c>
      <c r="H74" s="13" t="s">
        <v>87</v>
      </c>
    </row>
    <row r="75" spans="1:8" ht="18.75" customHeight="1" x14ac:dyDescent="0.25">
      <c r="A75" s="10" t="s">
        <v>27</v>
      </c>
      <c r="B75" s="10">
        <v>144</v>
      </c>
      <c r="C75" s="13" t="s">
        <v>344</v>
      </c>
      <c r="D75" s="23">
        <v>2013</v>
      </c>
      <c r="E75" s="29" t="s">
        <v>155</v>
      </c>
      <c r="F75" s="28"/>
      <c r="G75" s="26">
        <v>1.9560185185185184E-3</v>
      </c>
      <c r="H75" s="13" t="s">
        <v>87</v>
      </c>
    </row>
    <row r="76" spans="1:8" ht="18.75" customHeight="1" x14ac:dyDescent="0.25">
      <c r="A76" s="10" t="s">
        <v>28</v>
      </c>
      <c r="B76" s="10">
        <v>85</v>
      </c>
      <c r="C76" s="13" t="s">
        <v>345</v>
      </c>
      <c r="D76" s="23">
        <v>2012</v>
      </c>
      <c r="E76" s="30" t="s">
        <v>310</v>
      </c>
      <c r="F76" s="28"/>
      <c r="G76" s="26">
        <v>2.0138888888888888E-3</v>
      </c>
      <c r="H76" s="13" t="s">
        <v>87</v>
      </c>
    </row>
    <row r="77" spans="1:8" ht="18.75" customHeight="1" x14ac:dyDescent="0.25">
      <c r="A77" s="10" t="s">
        <v>29</v>
      </c>
      <c r="B77" s="10">
        <v>95</v>
      </c>
      <c r="C77" s="13" t="s">
        <v>346</v>
      </c>
      <c r="D77" s="23">
        <v>2012</v>
      </c>
      <c r="E77" s="30" t="s">
        <v>322</v>
      </c>
      <c r="F77" s="28"/>
      <c r="G77" s="26">
        <v>2.0138888888888888E-3</v>
      </c>
      <c r="H77" s="13" t="s">
        <v>87</v>
      </c>
    </row>
    <row r="78" spans="1:8" ht="18.75" customHeight="1" x14ac:dyDescent="0.25">
      <c r="A78" s="10" t="s">
        <v>8</v>
      </c>
      <c r="B78" s="10">
        <v>83</v>
      </c>
      <c r="C78" s="13" t="s">
        <v>347</v>
      </c>
      <c r="D78" s="23">
        <v>2013</v>
      </c>
      <c r="E78" s="30" t="s">
        <v>348</v>
      </c>
      <c r="F78" s="28"/>
      <c r="G78" s="26">
        <v>2.0254629629629629E-3</v>
      </c>
      <c r="H78" s="13" t="s">
        <v>87</v>
      </c>
    </row>
    <row r="79" spans="1:8" ht="18.75" customHeight="1" x14ac:dyDescent="0.25">
      <c r="A79" s="10" t="s">
        <v>9</v>
      </c>
      <c r="B79" s="10">
        <v>62</v>
      </c>
      <c r="C79" s="13" t="s">
        <v>349</v>
      </c>
      <c r="D79" s="23">
        <v>2013</v>
      </c>
      <c r="E79" s="30" t="s">
        <v>149</v>
      </c>
      <c r="F79" s="28"/>
      <c r="G79" s="26">
        <v>2.0370370370370373E-3</v>
      </c>
      <c r="H79" s="13" t="s">
        <v>87</v>
      </c>
    </row>
    <row r="80" spans="1:8" ht="18.75" customHeight="1" x14ac:dyDescent="0.25">
      <c r="A80" s="10" t="s">
        <v>10</v>
      </c>
      <c r="B80" s="10">
        <v>67</v>
      </c>
      <c r="C80" s="13" t="s">
        <v>350</v>
      </c>
      <c r="D80" s="23">
        <v>2012</v>
      </c>
      <c r="E80" s="30" t="s">
        <v>169</v>
      </c>
      <c r="F80" s="28"/>
      <c r="G80" s="26">
        <v>2.0486111111111113E-3</v>
      </c>
      <c r="H80" s="13" t="s">
        <v>87</v>
      </c>
    </row>
    <row r="81" spans="1:8" ht="18.75" customHeight="1" x14ac:dyDescent="0.25">
      <c r="A81" s="10" t="s">
        <v>11</v>
      </c>
      <c r="B81" s="10">
        <v>147</v>
      </c>
      <c r="C81" s="13" t="s">
        <v>351</v>
      </c>
      <c r="D81" s="23">
        <v>2011</v>
      </c>
      <c r="E81" s="30" t="s">
        <v>149</v>
      </c>
      <c r="F81" s="28"/>
      <c r="G81" s="26">
        <v>2.0486111111111113E-3</v>
      </c>
      <c r="H81" s="13" t="s">
        <v>87</v>
      </c>
    </row>
    <row r="82" spans="1:8" ht="18.75" customHeight="1" x14ac:dyDescent="0.25">
      <c r="A82" s="10" t="s">
        <v>12</v>
      </c>
      <c r="B82" s="10">
        <v>112</v>
      </c>
      <c r="C82" s="13" t="s">
        <v>352</v>
      </c>
      <c r="D82" s="23">
        <v>2012</v>
      </c>
      <c r="E82" s="30" t="s">
        <v>149</v>
      </c>
      <c r="F82" s="28"/>
      <c r="G82" s="26">
        <v>2.0717592592592593E-3</v>
      </c>
      <c r="H82" s="13" t="s">
        <v>87</v>
      </c>
    </row>
    <row r="83" spans="1:8" ht="18.75" customHeight="1" x14ac:dyDescent="0.25">
      <c r="A83" s="10" t="s">
        <v>13</v>
      </c>
      <c r="B83" s="10">
        <v>71</v>
      </c>
      <c r="C83" s="13" t="s">
        <v>353</v>
      </c>
      <c r="D83" s="23">
        <v>2012</v>
      </c>
      <c r="E83" s="30" t="s">
        <v>169</v>
      </c>
      <c r="F83" s="28"/>
      <c r="G83" s="26">
        <v>2.1064814814814813E-3</v>
      </c>
      <c r="H83" s="13" t="s">
        <v>87</v>
      </c>
    </row>
    <row r="84" spans="1:8" ht="18.75" customHeight="1" x14ac:dyDescent="0.25">
      <c r="A84" s="10" t="s">
        <v>14</v>
      </c>
      <c r="B84" s="10">
        <v>70</v>
      </c>
      <c r="C84" s="13" t="s">
        <v>354</v>
      </c>
      <c r="D84" s="23">
        <v>2013</v>
      </c>
      <c r="E84" s="30" t="s">
        <v>169</v>
      </c>
      <c r="F84" s="28"/>
      <c r="G84" s="26">
        <v>2.1296296296296298E-3</v>
      </c>
      <c r="H84" s="13" t="s">
        <v>87</v>
      </c>
    </row>
    <row r="85" spans="1:8" ht="18.75" customHeight="1" x14ac:dyDescent="0.25">
      <c r="A85" s="10" t="s">
        <v>15</v>
      </c>
      <c r="B85" s="10">
        <v>126</v>
      </c>
      <c r="C85" s="13" t="s">
        <v>355</v>
      </c>
      <c r="D85" s="23">
        <v>2013</v>
      </c>
      <c r="E85" s="30" t="s">
        <v>356</v>
      </c>
      <c r="F85" s="28"/>
      <c r="G85" s="26">
        <v>2.1296296296296298E-3</v>
      </c>
      <c r="H85" s="13" t="s">
        <v>87</v>
      </c>
    </row>
    <row r="86" spans="1:8" ht="18.75" customHeight="1" x14ac:dyDescent="0.25">
      <c r="A86" s="10" t="s">
        <v>16</v>
      </c>
      <c r="B86" s="10">
        <v>66</v>
      </c>
      <c r="C86" s="13" t="s">
        <v>357</v>
      </c>
      <c r="D86" s="23">
        <v>2012</v>
      </c>
      <c r="E86" s="30" t="s">
        <v>169</v>
      </c>
      <c r="F86" s="28"/>
      <c r="G86" s="26">
        <v>2.1874999999999998E-3</v>
      </c>
      <c r="H86" s="13" t="s">
        <v>87</v>
      </c>
    </row>
    <row r="87" spans="1:8" ht="18.75" customHeight="1" x14ac:dyDescent="0.25">
      <c r="A87" s="10" t="s">
        <v>17</v>
      </c>
      <c r="B87" s="10">
        <v>94</v>
      </c>
      <c r="C87" s="13" t="s">
        <v>358</v>
      </c>
      <c r="D87" s="23">
        <v>2013</v>
      </c>
      <c r="E87" s="30" t="s">
        <v>322</v>
      </c>
      <c r="F87" s="28"/>
      <c r="G87" s="26">
        <v>2.4537037037037036E-3</v>
      </c>
      <c r="H87" s="13" t="s">
        <v>87</v>
      </c>
    </row>
    <row r="88" spans="1:8" ht="18.75" customHeight="1" x14ac:dyDescent="0.25">
      <c r="A88" s="10" t="s">
        <v>18</v>
      </c>
      <c r="B88" s="10">
        <v>137</v>
      </c>
      <c r="C88" s="13" t="s">
        <v>359</v>
      </c>
      <c r="D88" s="23">
        <v>2013</v>
      </c>
      <c r="E88" s="30" t="s">
        <v>360</v>
      </c>
      <c r="F88" s="28"/>
      <c r="G88" s="26">
        <v>3.3680555555555551E-3</v>
      </c>
      <c r="H88" s="13" t="s">
        <v>87</v>
      </c>
    </row>
    <row r="90" spans="1:8" ht="18.75" customHeight="1" x14ac:dyDescent="0.3">
      <c r="A90" s="31" t="s">
        <v>361</v>
      </c>
      <c r="B90" s="31"/>
      <c r="C90" s="31"/>
      <c r="D90" s="8">
        <v>2010</v>
      </c>
      <c r="E90" s="8" t="s">
        <v>133</v>
      </c>
      <c r="F90" s="21">
        <v>2011</v>
      </c>
      <c r="G90" s="31" t="s">
        <v>5</v>
      </c>
      <c r="H90" s="31"/>
    </row>
    <row r="91" spans="1:8" ht="18.75" customHeight="1" x14ac:dyDescent="0.25">
      <c r="A91" s="10" t="s">
        <v>7</v>
      </c>
      <c r="B91" s="11">
        <v>91</v>
      </c>
      <c r="C91" s="13" t="s">
        <v>362</v>
      </c>
      <c r="D91" s="23">
        <v>2011</v>
      </c>
      <c r="E91" s="29" t="s">
        <v>363</v>
      </c>
      <c r="F91" s="28"/>
      <c r="G91" s="26">
        <v>1.6203703703703703E-3</v>
      </c>
      <c r="H91" s="13" t="s">
        <v>87</v>
      </c>
    </row>
    <row r="92" spans="1:8" ht="18.75" customHeight="1" x14ac:dyDescent="0.25">
      <c r="A92" s="10" t="s">
        <v>19</v>
      </c>
      <c r="B92" s="11">
        <v>118</v>
      </c>
      <c r="C92" s="13" t="s">
        <v>364</v>
      </c>
      <c r="D92" s="23">
        <v>2011</v>
      </c>
      <c r="E92" s="29" t="s">
        <v>149</v>
      </c>
      <c r="F92" s="28"/>
      <c r="G92" s="27">
        <v>1.6550925925925926E-3</v>
      </c>
      <c r="H92" s="13" t="s">
        <v>87</v>
      </c>
    </row>
    <row r="93" spans="1:8" ht="18.75" customHeight="1" x14ac:dyDescent="0.25">
      <c r="A93" s="10" t="s">
        <v>20</v>
      </c>
      <c r="B93" s="11">
        <v>117</v>
      </c>
      <c r="C93" s="13" t="s">
        <v>365</v>
      </c>
      <c r="D93" s="23">
        <v>2010</v>
      </c>
      <c r="E93" s="29" t="s">
        <v>149</v>
      </c>
      <c r="F93" s="28"/>
      <c r="G93" s="26">
        <v>1.6666666666666668E-3</v>
      </c>
      <c r="H93" s="13" t="s">
        <v>87</v>
      </c>
    </row>
    <row r="94" spans="1:8" ht="18.75" customHeight="1" x14ac:dyDescent="0.25">
      <c r="A94" s="10" t="s">
        <v>21</v>
      </c>
      <c r="B94" s="12">
        <v>130</v>
      </c>
      <c r="C94" s="13" t="s">
        <v>366</v>
      </c>
      <c r="D94" s="23">
        <v>2010</v>
      </c>
      <c r="E94" s="29" t="s">
        <v>149</v>
      </c>
      <c r="F94" s="28"/>
      <c r="G94" s="26">
        <v>1.6666666666666668E-3</v>
      </c>
      <c r="H94" s="13" t="s">
        <v>87</v>
      </c>
    </row>
    <row r="95" spans="1:8" ht="18.75" customHeight="1" x14ac:dyDescent="0.25">
      <c r="A95" s="10" t="s">
        <v>22</v>
      </c>
      <c r="B95" s="11">
        <v>129</v>
      </c>
      <c r="C95" s="13" t="s">
        <v>367</v>
      </c>
      <c r="D95" s="23">
        <v>2011</v>
      </c>
      <c r="E95" s="29" t="s">
        <v>149</v>
      </c>
      <c r="F95" s="28"/>
      <c r="G95" s="26">
        <v>1.689814814814815E-3</v>
      </c>
      <c r="H95" s="13" t="s">
        <v>87</v>
      </c>
    </row>
    <row r="96" spans="1:8" ht="18.75" customHeight="1" x14ac:dyDescent="0.25">
      <c r="A96" s="10" t="s">
        <v>23</v>
      </c>
      <c r="B96" s="11">
        <v>113</v>
      </c>
      <c r="C96" s="13" t="s">
        <v>368</v>
      </c>
      <c r="D96" s="23">
        <v>2010</v>
      </c>
      <c r="E96" s="29" t="s">
        <v>369</v>
      </c>
      <c r="F96" s="28"/>
      <c r="G96" s="26">
        <v>1.8287037037037037E-3</v>
      </c>
      <c r="H96" s="13" t="s">
        <v>87</v>
      </c>
    </row>
    <row r="97" spans="1:8" ht="18.75" customHeight="1" x14ac:dyDescent="0.25">
      <c r="A97" s="10" t="s">
        <v>24</v>
      </c>
      <c r="B97" s="11">
        <v>20</v>
      </c>
      <c r="C97" s="13" t="s">
        <v>370</v>
      </c>
      <c r="D97" s="23">
        <v>2010</v>
      </c>
      <c r="E97" s="29" t="s">
        <v>155</v>
      </c>
      <c r="F97" s="28"/>
      <c r="G97" s="26">
        <v>1.8402777777777777E-3</v>
      </c>
      <c r="H97" s="13" t="s">
        <v>87</v>
      </c>
    </row>
    <row r="98" spans="1:8" ht="18.75" customHeight="1" x14ac:dyDescent="0.25">
      <c r="A98" s="10" t="s">
        <v>25</v>
      </c>
      <c r="B98" s="11">
        <v>59</v>
      </c>
      <c r="C98" s="13" t="s">
        <v>371</v>
      </c>
      <c r="D98" s="23">
        <v>2011</v>
      </c>
      <c r="E98" s="29" t="s">
        <v>149</v>
      </c>
      <c r="F98" s="28"/>
      <c r="G98" s="26">
        <v>1.8518518518518517E-3</v>
      </c>
      <c r="H98" s="13" t="s">
        <v>87</v>
      </c>
    </row>
    <row r="99" spans="1:8" ht="18.75" customHeight="1" x14ac:dyDescent="0.25">
      <c r="A99" s="10" t="s">
        <v>26</v>
      </c>
      <c r="B99" s="11">
        <v>114</v>
      </c>
      <c r="C99" s="13" t="s">
        <v>372</v>
      </c>
      <c r="D99" s="23">
        <v>2011</v>
      </c>
      <c r="E99" s="29" t="s">
        <v>149</v>
      </c>
      <c r="F99" s="28"/>
      <c r="G99" s="26">
        <v>1.8518518518518517E-3</v>
      </c>
      <c r="H99" s="13" t="s">
        <v>87</v>
      </c>
    </row>
    <row r="100" spans="1:8" ht="18.75" customHeight="1" x14ac:dyDescent="0.25">
      <c r="A100" s="10" t="s">
        <v>27</v>
      </c>
      <c r="B100" s="11">
        <v>25</v>
      </c>
      <c r="C100" s="13" t="s">
        <v>373</v>
      </c>
      <c r="D100" s="23">
        <v>2011</v>
      </c>
      <c r="E100" s="29" t="s">
        <v>149</v>
      </c>
      <c r="F100" s="28"/>
      <c r="G100" s="26">
        <v>1.8634259259259261E-3</v>
      </c>
      <c r="H100" s="13" t="s">
        <v>87</v>
      </c>
    </row>
    <row r="101" spans="1:8" ht="18.75" customHeight="1" x14ac:dyDescent="0.25">
      <c r="A101" s="10" t="s">
        <v>28</v>
      </c>
      <c r="B101" s="11">
        <v>92</v>
      </c>
      <c r="C101" s="13" t="s">
        <v>374</v>
      </c>
      <c r="D101" s="23">
        <v>2011</v>
      </c>
      <c r="E101" s="29" t="s">
        <v>363</v>
      </c>
      <c r="F101" s="28"/>
      <c r="G101" s="26">
        <v>1.8634259259259261E-3</v>
      </c>
      <c r="H101" s="13" t="s">
        <v>87</v>
      </c>
    </row>
    <row r="102" spans="1:8" ht="18.75" customHeight="1" x14ac:dyDescent="0.25">
      <c r="A102" s="10" t="s">
        <v>29</v>
      </c>
      <c r="B102" s="11">
        <v>119</v>
      </c>
      <c r="C102" s="13" t="s">
        <v>375</v>
      </c>
      <c r="D102" s="23">
        <v>2011</v>
      </c>
      <c r="E102" s="29" t="s">
        <v>149</v>
      </c>
      <c r="F102" s="28"/>
      <c r="G102" s="26">
        <v>1.8750000000000001E-3</v>
      </c>
      <c r="H102" s="13" t="s">
        <v>87</v>
      </c>
    </row>
    <row r="103" spans="1:8" ht="18.75" customHeight="1" x14ac:dyDescent="0.25">
      <c r="A103" s="10" t="s">
        <v>8</v>
      </c>
      <c r="B103" s="11">
        <v>77</v>
      </c>
      <c r="C103" s="13" t="s">
        <v>376</v>
      </c>
      <c r="D103" s="23">
        <v>2011</v>
      </c>
      <c r="E103" s="29" t="s">
        <v>149</v>
      </c>
      <c r="F103" s="28"/>
      <c r="G103" s="26">
        <v>1.8981481481481482E-3</v>
      </c>
      <c r="H103" s="13" t="s">
        <v>87</v>
      </c>
    </row>
    <row r="104" spans="1:8" ht="18.75" customHeight="1" x14ac:dyDescent="0.25"/>
    <row r="105" spans="1:8" ht="18.75" customHeight="1" x14ac:dyDescent="0.3">
      <c r="A105" s="31" t="s">
        <v>114</v>
      </c>
      <c r="B105" s="31"/>
      <c r="C105" s="31"/>
      <c r="D105" s="8">
        <v>2012</v>
      </c>
      <c r="E105" s="8" t="s">
        <v>133</v>
      </c>
      <c r="F105" s="21">
        <v>2013</v>
      </c>
      <c r="G105" s="31" t="s">
        <v>30</v>
      </c>
      <c r="H105" s="31"/>
    </row>
    <row r="106" spans="1:8" ht="18.75" customHeight="1" x14ac:dyDescent="0.25">
      <c r="A106" s="10" t="s">
        <v>7</v>
      </c>
      <c r="B106" s="10">
        <v>26</v>
      </c>
      <c r="C106" s="13" t="s">
        <v>222</v>
      </c>
      <c r="D106" s="23">
        <v>2012</v>
      </c>
      <c r="E106" s="30" t="s">
        <v>223</v>
      </c>
      <c r="F106" s="28"/>
      <c r="G106" s="26">
        <v>2.5694444444444445E-3</v>
      </c>
      <c r="H106" s="13" t="s">
        <v>87</v>
      </c>
    </row>
    <row r="107" spans="1:8" ht="18.75" customHeight="1" x14ac:dyDescent="0.25">
      <c r="A107" s="10" t="s">
        <v>19</v>
      </c>
      <c r="B107" s="10">
        <v>51</v>
      </c>
      <c r="C107" s="13" t="s">
        <v>189</v>
      </c>
      <c r="D107" s="23">
        <v>2012</v>
      </c>
      <c r="E107" s="30" t="s">
        <v>149</v>
      </c>
      <c r="F107" s="28"/>
      <c r="G107" s="26">
        <v>2.7777777777777779E-3</v>
      </c>
      <c r="H107" s="13" t="s">
        <v>87</v>
      </c>
    </row>
    <row r="108" spans="1:8" ht="18.75" customHeight="1" x14ac:dyDescent="0.25">
      <c r="A108" s="10" t="s">
        <v>20</v>
      </c>
      <c r="B108" s="10">
        <v>49</v>
      </c>
      <c r="C108" s="13" t="s">
        <v>229</v>
      </c>
      <c r="D108" s="23">
        <v>2012</v>
      </c>
      <c r="E108" s="29"/>
      <c r="F108" s="28"/>
      <c r="G108" s="26">
        <v>2.7893518518518519E-3</v>
      </c>
      <c r="H108" s="13" t="s">
        <v>87</v>
      </c>
    </row>
    <row r="109" spans="1:8" ht="18.75" customHeight="1" x14ac:dyDescent="0.25">
      <c r="A109" s="10" t="s">
        <v>21</v>
      </c>
      <c r="B109" s="10">
        <v>134</v>
      </c>
      <c r="C109" s="13" t="s">
        <v>227</v>
      </c>
      <c r="D109" s="23">
        <v>2012</v>
      </c>
      <c r="E109" s="30" t="s">
        <v>228</v>
      </c>
      <c r="F109" s="28"/>
      <c r="G109" s="26">
        <v>2.7893518518518519E-3</v>
      </c>
      <c r="H109" s="13" t="s">
        <v>87</v>
      </c>
    </row>
    <row r="110" spans="1:8" ht="18.75" customHeight="1" x14ac:dyDescent="0.25">
      <c r="A110" s="10" t="s">
        <v>22</v>
      </c>
      <c r="B110" s="10">
        <v>72</v>
      </c>
      <c r="C110" s="13" t="s">
        <v>170</v>
      </c>
      <c r="D110" s="23">
        <v>2013</v>
      </c>
      <c r="E110" s="30" t="s">
        <v>169</v>
      </c>
      <c r="F110" s="28"/>
      <c r="G110" s="26">
        <v>2.9629629629629628E-3</v>
      </c>
      <c r="H110" s="13" t="s">
        <v>87</v>
      </c>
    </row>
    <row r="111" spans="1:8" ht="18.75" customHeight="1" x14ac:dyDescent="0.25">
      <c r="A111" s="10" t="s">
        <v>23</v>
      </c>
      <c r="B111" s="10">
        <v>104</v>
      </c>
      <c r="C111" s="13" t="s">
        <v>226</v>
      </c>
      <c r="D111" s="23">
        <v>2013</v>
      </c>
      <c r="E111" s="30" t="s">
        <v>217</v>
      </c>
      <c r="F111" s="28"/>
      <c r="G111" s="26">
        <v>3.1134259259259257E-3</v>
      </c>
      <c r="H111" s="13" t="s">
        <v>87</v>
      </c>
    </row>
    <row r="112" spans="1:8" ht="18.75" customHeight="1" x14ac:dyDescent="0.25">
      <c r="A112" s="10" t="s">
        <v>24</v>
      </c>
      <c r="B112" s="10">
        <v>15</v>
      </c>
      <c r="C112" s="13" t="s">
        <v>190</v>
      </c>
      <c r="D112" s="23">
        <v>2012</v>
      </c>
      <c r="E112" s="30" t="s">
        <v>149</v>
      </c>
      <c r="F112" s="28"/>
      <c r="G112" s="27">
        <v>3.1712962962962958E-3</v>
      </c>
      <c r="H112" s="13" t="s">
        <v>87</v>
      </c>
    </row>
    <row r="113" spans="1:8" ht="18.75" customHeight="1" x14ac:dyDescent="0.25">
      <c r="A113" s="10" t="s">
        <v>25</v>
      </c>
      <c r="B113" s="10">
        <v>73</v>
      </c>
      <c r="C113" s="13" t="s">
        <v>171</v>
      </c>
      <c r="D113" s="23">
        <v>2012</v>
      </c>
      <c r="E113" s="30" t="s">
        <v>169</v>
      </c>
      <c r="F113" s="28"/>
      <c r="G113" s="26">
        <v>3.1828703703703702E-3</v>
      </c>
      <c r="H113" s="13" t="s">
        <v>87</v>
      </c>
    </row>
    <row r="114" spans="1:8" ht="18.75" customHeight="1" x14ac:dyDescent="0.25">
      <c r="A114" s="10" t="s">
        <v>26</v>
      </c>
      <c r="B114" s="10">
        <v>76</v>
      </c>
      <c r="C114" s="13" t="s">
        <v>172</v>
      </c>
      <c r="D114" s="23">
        <v>2013</v>
      </c>
      <c r="E114" s="29" t="s">
        <v>169</v>
      </c>
      <c r="F114" s="28"/>
      <c r="G114" s="26">
        <v>3.2523148148148151E-3</v>
      </c>
      <c r="H114" s="13" t="s">
        <v>87</v>
      </c>
    </row>
    <row r="115" spans="1:8" ht="18.75" customHeight="1" x14ac:dyDescent="0.25">
      <c r="A115" s="10" t="s">
        <v>27</v>
      </c>
      <c r="B115" s="10">
        <v>53</v>
      </c>
      <c r="C115" s="13" t="s">
        <v>224</v>
      </c>
      <c r="D115" s="23">
        <v>2013</v>
      </c>
      <c r="E115" s="30" t="s">
        <v>225</v>
      </c>
      <c r="F115" s="28"/>
      <c r="G115" s="26">
        <v>3.3333333333333335E-3</v>
      </c>
      <c r="H115" s="13" t="s">
        <v>87</v>
      </c>
    </row>
    <row r="116" spans="1:8" ht="18.75" customHeight="1" x14ac:dyDescent="0.25">
      <c r="A116" s="10" t="s">
        <v>28</v>
      </c>
      <c r="B116" s="10">
        <v>101</v>
      </c>
      <c r="C116" s="13" t="s">
        <v>152</v>
      </c>
      <c r="D116" s="23">
        <v>2013</v>
      </c>
      <c r="E116" s="30" t="s">
        <v>155</v>
      </c>
      <c r="F116" s="28"/>
      <c r="G116" s="26">
        <v>3.3564814814814811E-3</v>
      </c>
      <c r="H116" s="13" t="s">
        <v>87</v>
      </c>
    </row>
    <row r="117" spans="1:8" ht="18.75" customHeight="1" x14ac:dyDescent="0.25"/>
    <row r="118" spans="1:8" ht="18.75" customHeight="1" x14ac:dyDescent="0.3">
      <c r="A118" s="31" t="s">
        <v>115</v>
      </c>
      <c r="B118" s="31"/>
      <c r="C118" s="31"/>
      <c r="D118" s="8">
        <v>2010</v>
      </c>
      <c r="E118" s="8" t="s">
        <v>133</v>
      </c>
      <c r="F118" s="21">
        <v>2011</v>
      </c>
      <c r="G118" s="31" t="s">
        <v>30</v>
      </c>
      <c r="H118" s="31"/>
    </row>
    <row r="119" spans="1:8" ht="18.75" customHeight="1" x14ac:dyDescent="0.25">
      <c r="A119" s="10" t="s">
        <v>7</v>
      </c>
      <c r="B119" s="10">
        <v>57</v>
      </c>
      <c r="C119" s="13" t="s">
        <v>233</v>
      </c>
      <c r="D119" s="23">
        <v>2011</v>
      </c>
      <c r="E119" s="29" t="s">
        <v>234</v>
      </c>
      <c r="F119" s="28"/>
      <c r="G119" s="26">
        <v>2.4768518518518516E-3</v>
      </c>
      <c r="H119" s="13" t="s">
        <v>87</v>
      </c>
    </row>
    <row r="120" spans="1:8" ht="18.75" customHeight="1" x14ac:dyDescent="0.25">
      <c r="A120" s="10" t="s">
        <v>19</v>
      </c>
      <c r="B120" s="10">
        <v>11</v>
      </c>
      <c r="C120" s="13" t="s">
        <v>236</v>
      </c>
      <c r="D120" s="23">
        <v>2010</v>
      </c>
      <c r="E120" s="29" t="s">
        <v>214</v>
      </c>
      <c r="F120" s="28"/>
      <c r="G120" s="26">
        <v>2.5810185185185185E-3</v>
      </c>
      <c r="H120" s="13" t="s">
        <v>87</v>
      </c>
    </row>
    <row r="121" spans="1:8" ht="18.75" customHeight="1" x14ac:dyDescent="0.25">
      <c r="A121" s="10" t="s">
        <v>20</v>
      </c>
      <c r="B121" s="10">
        <v>148</v>
      </c>
      <c r="C121" s="13" t="s">
        <v>153</v>
      </c>
      <c r="D121" s="23">
        <v>2011</v>
      </c>
      <c r="E121" s="29" t="s">
        <v>223</v>
      </c>
      <c r="F121" s="28"/>
      <c r="G121" s="26">
        <v>2.5925925925925925E-3</v>
      </c>
      <c r="H121" s="13" t="s">
        <v>87</v>
      </c>
    </row>
    <row r="122" spans="1:8" ht="18.75" customHeight="1" x14ac:dyDescent="0.25">
      <c r="A122" s="10" t="s">
        <v>21</v>
      </c>
      <c r="B122" s="10">
        <v>64</v>
      </c>
      <c r="C122" s="13" t="s">
        <v>175</v>
      </c>
      <c r="D122" s="23">
        <v>2010</v>
      </c>
      <c r="E122" s="29" t="s">
        <v>149</v>
      </c>
      <c r="F122" s="28"/>
      <c r="G122" s="27">
        <v>2.6041666666666665E-3</v>
      </c>
      <c r="H122" s="13" t="s">
        <v>87</v>
      </c>
    </row>
    <row r="123" spans="1:8" ht="18.75" customHeight="1" x14ac:dyDescent="0.25">
      <c r="A123" s="10" t="s">
        <v>22</v>
      </c>
      <c r="B123" s="10">
        <v>109</v>
      </c>
      <c r="C123" s="13" t="s">
        <v>174</v>
      </c>
      <c r="D123" s="23">
        <v>2010</v>
      </c>
      <c r="E123" s="29" t="s">
        <v>149</v>
      </c>
      <c r="F123" s="28"/>
      <c r="G123" s="26">
        <v>2.8472222222222219E-3</v>
      </c>
      <c r="H123" s="13" t="s">
        <v>87</v>
      </c>
    </row>
    <row r="124" spans="1:8" ht="18.75" customHeight="1" x14ac:dyDescent="0.25">
      <c r="A124" s="10" t="s">
        <v>23</v>
      </c>
      <c r="B124" s="10">
        <v>139</v>
      </c>
      <c r="C124" s="13" t="s">
        <v>238</v>
      </c>
      <c r="D124" s="23">
        <v>2011</v>
      </c>
      <c r="E124" s="29" t="s">
        <v>214</v>
      </c>
      <c r="F124" s="28"/>
      <c r="G124" s="26">
        <v>2.8472222222222219E-3</v>
      </c>
      <c r="H124" s="13" t="s">
        <v>87</v>
      </c>
    </row>
    <row r="125" spans="1:8" ht="18.75" customHeight="1" x14ac:dyDescent="0.25">
      <c r="A125" s="10" t="s">
        <v>24</v>
      </c>
      <c r="B125" s="10">
        <v>41</v>
      </c>
      <c r="C125" s="13" t="s">
        <v>235</v>
      </c>
      <c r="D125" s="23">
        <v>2010</v>
      </c>
      <c r="E125" s="29" t="s">
        <v>225</v>
      </c>
      <c r="F125" s="28"/>
      <c r="G125" s="26">
        <v>2.8587962962962963E-3</v>
      </c>
      <c r="H125" s="13" t="s">
        <v>87</v>
      </c>
    </row>
    <row r="126" spans="1:8" ht="18.75" customHeight="1" x14ac:dyDescent="0.25">
      <c r="A126" s="10" t="s">
        <v>25</v>
      </c>
      <c r="B126" s="10">
        <v>120</v>
      </c>
      <c r="C126" s="13" t="s">
        <v>239</v>
      </c>
      <c r="D126" s="23">
        <v>2011</v>
      </c>
      <c r="E126" s="29" t="s">
        <v>149</v>
      </c>
      <c r="F126" s="28"/>
      <c r="G126" s="26">
        <v>2.9282407407407412E-3</v>
      </c>
      <c r="H126" s="13" t="s">
        <v>87</v>
      </c>
    </row>
    <row r="127" spans="1:8" ht="18.75" customHeight="1" x14ac:dyDescent="0.25">
      <c r="A127" s="10" t="s">
        <v>26</v>
      </c>
      <c r="B127" s="10">
        <v>110</v>
      </c>
      <c r="C127" s="13" t="s">
        <v>173</v>
      </c>
      <c r="D127" s="23">
        <v>2010</v>
      </c>
      <c r="E127" s="29" t="s">
        <v>149</v>
      </c>
      <c r="F127" s="28"/>
      <c r="G127" s="26">
        <v>2.9513888888888888E-3</v>
      </c>
      <c r="H127" s="13" t="s">
        <v>87</v>
      </c>
    </row>
    <row r="128" spans="1:8" ht="18.75" customHeight="1" x14ac:dyDescent="0.25">
      <c r="A128" s="10" t="s">
        <v>27</v>
      </c>
      <c r="B128" s="10">
        <v>36</v>
      </c>
      <c r="C128" s="13" t="s">
        <v>176</v>
      </c>
      <c r="D128" s="23">
        <v>2011</v>
      </c>
      <c r="E128" s="29" t="s">
        <v>149</v>
      </c>
      <c r="F128" s="28"/>
      <c r="G128" s="26">
        <v>2.9629629629629628E-3</v>
      </c>
      <c r="H128" s="13" t="s">
        <v>87</v>
      </c>
    </row>
    <row r="129" spans="1:8" ht="18.75" customHeight="1" x14ac:dyDescent="0.25">
      <c r="A129" s="10" t="s">
        <v>28</v>
      </c>
      <c r="B129" s="10">
        <v>13</v>
      </c>
      <c r="C129" s="13" t="s">
        <v>231</v>
      </c>
      <c r="D129" s="23">
        <v>2010</v>
      </c>
      <c r="E129" s="29" t="s">
        <v>232</v>
      </c>
      <c r="F129" s="28"/>
      <c r="G129" s="26">
        <v>2.9629629629629628E-3</v>
      </c>
      <c r="H129" s="13" t="s">
        <v>87</v>
      </c>
    </row>
    <row r="130" spans="1:8" ht="18.75" customHeight="1" x14ac:dyDescent="0.25">
      <c r="A130" s="10" t="s">
        <v>29</v>
      </c>
      <c r="B130" s="10">
        <v>132</v>
      </c>
      <c r="C130" s="13" t="s">
        <v>237</v>
      </c>
      <c r="D130" s="23">
        <v>2010</v>
      </c>
      <c r="E130" s="29" t="s">
        <v>155</v>
      </c>
      <c r="F130" s="28"/>
      <c r="G130" s="26">
        <v>2.9861111111111113E-3</v>
      </c>
      <c r="H130" s="13" t="s">
        <v>87</v>
      </c>
    </row>
    <row r="131" spans="1:8" ht="18.75" customHeight="1" x14ac:dyDescent="0.25">
      <c r="A131" s="40"/>
      <c r="B131" s="40"/>
      <c r="C131" s="41"/>
      <c r="D131" s="56"/>
      <c r="E131" s="57"/>
      <c r="F131" s="44"/>
      <c r="G131" s="58"/>
      <c r="H131" s="41"/>
    </row>
    <row r="132" spans="1:8" ht="18.75" customHeight="1" x14ac:dyDescent="0.25"/>
    <row r="133" spans="1:8" ht="18.75" customHeight="1" x14ac:dyDescent="0.3">
      <c r="A133" s="31" t="s">
        <v>377</v>
      </c>
      <c r="B133" s="31"/>
      <c r="C133" s="31"/>
      <c r="D133" s="8">
        <v>2008</v>
      </c>
      <c r="E133" s="8" t="s">
        <v>133</v>
      </c>
      <c r="F133" s="21">
        <v>2009</v>
      </c>
      <c r="G133" s="31" t="s">
        <v>30</v>
      </c>
      <c r="H133" s="31"/>
    </row>
    <row r="134" spans="1:8" ht="18.75" customHeight="1" x14ac:dyDescent="0.25">
      <c r="A134" s="10" t="s">
        <v>7</v>
      </c>
      <c r="B134" s="11">
        <v>27</v>
      </c>
      <c r="C134" s="13" t="s">
        <v>378</v>
      </c>
      <c r="D134" s="23">
        <v>2009</v>
      </c>
      <c r="E134" s="29" t="s">
        <v>149</v>
      </c>
      <c r="F134" s="28"/>
      <c r="G134" s="26">
        <v>3.2175925925925926E-3</v>
      </c>
      <c r="H134" s="13" t="s">
        <v>87</v>
      </c>
    </row>
    <row r="135" spans="1:8" ht="18.75" customHeight="1" x14ac:dyDescent="0.25">
      <c r="A135" s="10" t="s">
        <v>19</v>
      </c>
      <c r="B135" s="12">
        <v>140</v>
      </c>
      <c r="C135" s="13" t="s">
        <v>379</v>
      </c>
      <c r="D135" s="23">
        <v>2009</v>
      </c>
      <c r="E135" s="29" t="s">
        <v>380</v>
      </c>
      <c r="F135" s="33"/>
      <c r="G135" s="26">
        <v>3.4953703703703705E-3</v>
      </c>
      <c r="H135" s="13" t="s">
        <v>87</v>
      </c>
    </row>
    <row r="136" spans="1:8" ht="18.75" customHeight="1" x14ac:dyDescent="0.25"/>
    <row r="137" spans="1:8" ht="18.75" customHeight="1" x14ac:dyDescent="0.3">
      <c r="A137" s="31" t="s">
        <v>381</v>
      </c>
      <c r="B137" s="31"/>
      <c r="C137" s="31"/>
      <c r="D137" s="8">
        <v>2018</v>
      </c>
      <c r="E137" s="8" t="s">
        <v>133</v>
      </c>
      <c r="F137" s="8" t="s">
        <v>134</v>
      </c>
      <c r="G137" s="31" t="s">
        <v>127</v>
      </c>
      <c r="H137" s="31"/>
    </row>
    <row r="138" spans="1:8" ht="18.75" customHeight="1" x14ac:dyDescent="0.25">
      <c r="A138" s="10" t="s">
        <v>7</v>
      </c>
      <c r="B138" s="10">
        <v>128</v>
      </c>
      <c r="C138" s="13" t="s">
        <v>382</v>
      </c>
      <c r="D138" s="23">
        <v>2019</v>
      </c>
      <c r="E138" s="29" t="s">
        <v>155</v>
      </c>
      <c r="F138" s="28"/>
      <c r="G138" s="26">
        <v>2.8935185185185189E-4</v>
      </c>
      <c r="H138" s="13" t="s">
        <v>87</v>
      </c>
    </row>
    <row r="139" spans="1:8" ht="18.75" customHeight="1" x14ac:dyDescent="0.25">
      <c r="A139" s="10" t="s">
        <v>19</v>
      </c>
      <c r="B139" s="10">
        <v>81</v>
      </c>
      <c r="C139" s="13" t="s">
        <v>383</v>
      </c>
      <c r="D139" s="23"/>
      <c r="E139" s="29" t="s">
        <v>384</v>
      </c>
      <c r="F139" s="28"/>
      <c r="G139" s="26">
        <v>3.2407407407407406E-4</v>
      </c>
      <c r="H139" s="13" t="s">
        <v>87</v>
      </c>
    </row>
    <row r="140" spans="1:8" ht="18.75" customHeight="1" x14ac:dyDescent="0.25">
      <c r="A140" s="10" t="s">
        <v>20</v>
      </c>
      <c r="B140" s="10">
        <v>111</v>
      </c>
      <c r="C140" s="13" t="s">
        <v>385</v>
      </c>
      <c r="D140" s="23">
        <v>2019</v>
      </c>
      <c r="E140" s="29" t="s">
        <v>212</v>
      </c>
      <c r="F140" s="28"/>
      <c r="G140" s="27">
        <v>3.4722222222222224E-4</v>
      </c>
      <c r="H140" s="13" t="s">
        <v>87</v>
      </c>
    </row>
    <row r="141" spans="1:8" ht="18.75" customHeight="1" x14ac:dyDescent="0.25">
      <c r="A141" s="10" t="s">
        <v>21</v>
      </c>
      <c r="B141" s="10">
        <v>121</v>
      </c>
      <c r="C141" s="13" t="s">
        <v>386</v>
      </c>
      <c r="D141" s="23">
        <v>2018</v>
      </c>
      <c r="E141" s="29" t="s">
        <v>294</v>
      </c>
      <c r="F141" s="28"/>
      <c r="G141" s="26">
        <v>3.5879629629629635E-4</v>
      </c>
      <c r="H141" s="13" t="s">
        <v>87</v>
      </c>
    </row>
    <row r="142" spans="1:8" ht="18.75" customHeight="1" x14ac:dyDescent="0.25">
      <c r="A142" s="10" t="s">
        <v>22</v>
      </c>
      <c r="B142" s="10">
        <v>85</v>
      </c>
      <c r="C142" s="13" t="s">
        <v>387</v>
      </c>
      <c r="D142" s="23">
        <v>2018</v>
      </c>
      <c r="E142" s="29" t="s">
        <v>155</v>
      </c>
      <c r="F142" s="28"/>
      <c r="G142" s="26">
        <v>3.8194444444444446E-4</v>
      </c>
      <c r="H142" s="13" t="s">
        <v>87</v>
      </c>
    </row>
    <row r="143" spans="1:8" ht="18.75" customHeight="1" x14ac:dyDescent="0.25">
      <c r="A143" s="10" t="s">
        <v>23</v>
      </c>
      <c r="B143" s="10">
        <v>44</v>
      </c>
      <c r="C143" s="13" t="s">
        <v>388</v>
      </c>
      <c r="D143" s="23">
        <v>2018</v>
      </c>
      <c r="E143" s="29" t="s">
        <v>221</v>
      </c>
      <c r="F143" s="28"/>
      <c r="G143" s="26">
        <v>3.9351851851851852E-4</v>
      </c>
      <c r="H143" s="13" t="s">
        <v>87</v>
      </c>
    </row>
    <row r="144" spans="1:8" ht="18.75" customHeight="1" x14ac:dyDescent="0.25">
      <c r="A144" s="10" t="s">
        <v>24</v>
      </c>
      <c r="B144" s="10">
        <v>123</v>
      </c>
      <c r="C144" s="13" t="s">
        <v>389</v>
      </c>
      <c r="D144" s="23">
        <v>2019</v>
      </c>
      <c r="E144" s="29" t="s">
        <v>232</v>
      </c>
      <c r="F144" s="28"/>
      <c r="G144" s="26">
        <v>4.1666666666666669E-4</v>
      </c>
      <c r="H144" s="13" t="s">
        <v>87</v>
      </c>
    </row>
    <row r="145" spans="1:8" ht="18.75" customHeight="1" x14ac:dyDescent="0.25">
      <c r="A145" s="10" t="s">
        <v>25</v>
      </c>
      <c r="B145" s="10">
        <v>32</v>
      </c>
      <c r="C145" s="13" t="s">
        <v>390</v>
      </c>
      <c r="D145" s="23">
        <v>2021</v>
      </c>
      <c r="E145" s="29" t="s">
        <v>288</v>
      </c>
      <c r="F145" s="28"/>
      <c r="G145" s="26">
        <v>6.3657407407407402E-4</v>
      </c>
      <c r="H145" s="13" t="s">
        <v>87</v>
      </c>
    </row>
    <row r="146" spans="1:8" ht="18.75" customHeight="1" x14ac:dyDescent="0.25">
      <c r="A146" s="10" t="s">
        <v>26</v>
      </c>
      <c r="B146" s="10">
        <v>35</v>
      </c>
      <c r="C146" s="13" t="s">
        <v>391</v>
      </c>
      <c r="D146" s="23">
        <v>2021</v>
      </c>
      <c r="E146" s="29" t="s">
        <v>155</v>
      </c>
      <c r="F146" s="28"/>
      <c r="G146" s="26">
        <v>6.8287037037037025E-4</v>
      </c>
      <c r="H146" s="13" t="s">
        <v>87</v>
      </c>
    </row>
    <row r="147" spans="1:8" ht="18.75" customHeight="1" x14ac:dyDescent="0.25">
      <c r="A147" s="10" t="s">
        <v>27</v>
      </c>
      <c r="B147" s="10">
        <v>17</v>
      </c>
      <c r="C147" s="13" t="s">
        <v>392</v>
      </c>
      <c r="D147" s="23">
        <v>2021</v>
      </c>
      <c r="E147" s="29" t="s">
        <v>155</v>
      </c>
      <c r="F147" s="28"/>
      <c r="G147" s="26">
        <v>7.0601851851851847E-4</v>
      </c>
      <c r="H147" s="13" t="s">
        <v>87</v>
      </c>
    </row>
    <row r="148" spans="1:8" ht="18.75" customHeight="1" x14ac:dyDescent="0.25">
      <c r="A148" s="10" t="s">
        <v>28</v>
      </c>
      <c r="B148" s="10">
        <v>116</v>
      </c>
      <c r="C148" s="13" t="s">
        <v>393</v>
      </c>
      <c r="D148" s="23">
        <v>2022</v>
      </c>
      <c r="E148" s="29" t="s">
        <v>214</v>
      </c>
      <c r="F148" s="28"/>
      <c r="G148" s="26">
        <v>8.449074074074075E-4</v>
      </c>
      <c r="H148" s="13" t="s">
        <v>87</v>
      </c>
    </row>
    <row r="149" spans="1:8" ht="18.75" customHeight="1" x14ac:dyDescent="0.25">
      <c r="A149" s="10"/>
      <c r="B149" s="10">
        <v>120</v>
      </c>
      <c r="C149" s="13" t="s">
        <v>305</v>
      </c>
      <c r="D149" s="23">
        <v>2018</v>
      </c>
      <c r="E149" s="29" t="s">
        <v>306</v>
      </c>
      <c r="F149" s="28"/>
      <c r="G149" s="26" t="s">
        <v>230</v>
      </c>
      <c r="H149" s="13" t="s">
        <v>307</v>
      </c>
    </row>
    <row r="150" spans="1:8" ht="18.75" customHeight="1" x14ac:dyDescent="0.25"/>
    <row r="151" spans="1:8" ht="18.75" customHeight="1" x14ac:dyDescent="0.3">
      <c r="A151" s="31" t="s">
        <v>117</v>
      </c>
      <c r="B151" s="31"/>
      <c r="C151" s="31"/>
      <c r="D151" s="8">
        <v>2018</v>
      </c>
      <c r="E151" s="8" t="s">
        <v>133</v>
      </c>
      <c r="F151" s="8" t="s">
        <v>134</v>
      </c>
      <c r="G151" s="31" t="s">
        <v>127</v>
      </c>
      <c r="H151" s="31"/>
    </row>
    <row r="152" spans="1:8" ht="18.75" customHeight="1" x14ac:dyDescent="0.25">
      <c r="A152" s="10" t="s">
        <v>7</v>
      </c>
      <c r="B152" s="10">
        <v>9</v>
      </c>
      <c r="C152" s="13" t="s">
        <v>201</v>
      </c>
      <c r="D152" s="23">
        <v>2018</v>
      </c>
      <c r="E152" s="29"/>
      <c r="F152" s="28"/>
      <c r="G152" s="27">
        <v>2.4305555555555552E-4</v>
      </c>
      <c r="H152" s="13" t="s">
        <v>87</v>
      </c>
    </row>
    <row r="153" spans="1:8" ht="18.75" customHeight="1" x14ac:dyDescent="0.25">
      <c r="A153" s="10" t="s">
        <v>19</v>
      </c>
      <c r="B153" s="10">
        <v>122</v>
      </c>
      <c r="C153" s="13" t="s">
        <v>177</v>
      </c>
      <c r="D153" s="23">
        <v>2018</v>
      </c>
      <c r="E153" s="29" t="s">
        <v>155</v>
      </c>
      <c r="F153" s="28"/>
      <c r="G153" s="26">
        <v>2.6620370370370372E-4</v>
      </c>
      <c r="H153" s="13" t="s">
        <v>87</v>
      </c>
    </row>
    <row r="154" spans="1:8" ht="18.75" customHeight="1" x14ac:dyDescent="0.25">
      <c r="A154" s="10" t="s">
        <v>20</v>
      </c>
      <c r="B154" s="10">
        <v>96</v>
      </c>
      <c r="C154" s="13" t="s">
        <v>243</v>
      </c>
      <c r="D154" s="23">
        <v>2018</v>
      </c>
      <c r="E154" s="29" t="s">
        <v>155</v>
      </c>
      <c r="F154" s="28"/>
      <c r="G154" s="26">
        <v>2.6620370370370372E-4</v>
      </c>
      <c r="H154" s="13" t="s">
        <v>87</v>
      </c>
    </row>
    <row r="155" spans="1:8" ht="18.75" customHeight="1" x14ac:dyDescent="0.25">
      <c r="A155" s="10" t="s">
        <v>21</v>
      </c>
      <c r="B155" s="10">
        <v>63</v>
      </c>
      <c r="C155" s="13" t="s">
        <v>183</v>
      </c>
      <c r="D155" s="23">
        <v>2019</v>
      </c>
      <c r="E155" s="29" t="s">
        <v>178</v>
      </c>
      <c r="F155" s="28"/>
      <c r="G155" s="26">
        <v>3.1250000000000001E-4</v>
      </c>
      <c r="H155" s="13" t="s">
        <v>87</v>
      </c>
    </row>
    <row r="156" spans="1:8" ht="18.75" customHeight="1" x14ac:dyDescent="0.25">
      <c r="A156" s="10" t="s">
        <v>22</v>
      </c>
      <c r="B156" s="10">
        <v>65</v>
      </c>
      <c r="C156" s="13" t="s">
        <v>154</v>
      </c>
      <c r="D156" s="23">
        <v>2020</v>
      </c>
      <c r="E156" s="29" t="s">
        <v>155</v>
      </c>
      <c r="F156" s="28"/>
      <c r="G156" s="26">
        <v>3.8194444444444446E-4</v>
      </c>
      <c r="H156" s="13" t="s">
        <v>87</v>
      </c>
    </row>
    <row r="157" spans="1:8" ht="18.75" customHeight="1" x14ac:dyDescent="0.25">
      <c r="A157" s="10" t="s">
        <v>23</v>
      </c>
      <c r="B157" s="10">
        <v>28</v>
      </c>
      <c r="C157" s="13" t="s">
        <v>205</v>
      </c>
      <c r="D157" s="23">
        <v>2020</v>
      </c>
      <c r="E157" s="29" t="s">
        <v>206</v>
      </c>
      <c r="F157" s="28"/>
      <c r="G157" s="26">
        <v>4.2824074074074075E-4</v>
      </c>
      <c r="H157" s="13" t="s">
        <v>87</v>
      </c>
    </row>
    <row r="158" spans="1:8" ht="18.75" customHeight="1" x14ac:dyDescent="0.25">
      <c r="A158" s="10" t="s">
        <v>24</v>
      </c>
      <c r="B158" s="10">
        <v>50</v>
      </c>
      <c r="C158" s="13" t="s">
        <v>204</v>
      </c>
      <c r="D158" s="23">
        <v>2020</v>
      </c>
      <c r="E158" s="29"/>
      <c r="F158" s="28"/>
      <c r="G158" s="26">
        <v>4.3981481481481481E-4</v>
      </c>
      <c r="H158" s="13" t="s">
        <v>87</v>
      </c>
    </row>
    <row r="159" spans="1:8" ht="18.75" customHeight="1" x14ac:dyDescent="0.25">
      <c r="A159" s="10" t="s">
        <v>25</v>
      </c>
      <c r="B159" s="10">
        <v>117</v>
      </c>
      <c r="C159" s="13" t="s">
        <v>257</v>
      </c>
      <c r="D159" s="23">
        <v>2020</v>
      </c>
      <c r="E159" s="29" t="s">
        <v>155</v>
      </c>
      <c r="F159" s="28"/>
      <c r="G159" s="26">
        <v>4.7453703703703704E-4</v>
      </c>
      <c r="H159" s="13" t="s">
        <v>87</v>
      </c>
    </row>
    <row r="160" spans="1:8" ht="18.75" customHeight="1" x14ac:dyDescent="0.25">
      <c r="A160" s="10" t="s">
        <v>26</v>
      </c>
      <c r="B160" s="10">
        <v>143</v>
      </c>
      <c r="C160" s="13" t="s">
        <v>242</v>
      </c>
      <c r="D160" s="23">
        <v>2018</v>
      </c>
      <c r="E160" s="29"/>
      <c r="F160" s="28"/>
      <c r="G160" s="26">
        <v>4.8611111111111104E-4</v>
      </c>
      <c r="H160" s="13" t="s">
        <v>87</v>
      </c>
    </row>
    <row r="161" spans="1:8" ht="18.75" customHeight="1" x14ac:dyDescent="0.25">
      <c r="A161" s="10" t="s">
        <v>27</v>
      </c>
      <c r="B161" s="10">
        <v>34</v>
      </c>
      <c r="C161" s="13" t="s">
        <v>203</v>
      </c>
      <c r="D161" s="23">
        <v>2020</v>
      </c>
      <c r="E161" s="29"/>
      <c r="F161" s="28"/>
      <c r="G161" s="26">
        <v>5.0925925925925921E-4</v>
      </c>
      <c r="H161" s="13" t="s">
        <v>87</v>
      </c>
    </row>
    <row r="162" spans="1:8" ht="18.75" customHeight="1" x14ac:dyDescent="0.25">
      <c r="A162" s="10" t="s">
        <v>28</v>
      </c>
      <c r="B162" s="10">
        <v>55</v>
      </c>
      <c r="C162" s="13" t="s">
        <v>241</v>
      </c>
      <c r="D162" s="23">
        <v>2021</v>
      </c>
      <c r="E162" s="29"/>
      <c r="F162" s="28"/>
      <c r="G162" s="26">
        <v>5.6712962962962956E-4</v>
      </c>
      <c r="H162" s="13" t="s">
        <v>87</v>
      </c>
    </row>
    <row r="163" spans="1:8" ht="18.75" customHeight="1" x14ac:dyDescent="0.25">
      <c r="A163" s="10" t="s">
        <v>29</v>
      </c>
      <c r="B163" s="10">
        <v>88</v>
      </c>
      <c r="C163" s="13" t="s">
        <v>240</v>
      </c>
      <c r="D163" s="23">
        <v>2021</v>
      </c>
      <c r="E163" s="29" t="s">
        <v>212</v>
      </c>
      <c r="F163" s="28"/>
      <c r="G163" s="26">
        <v>5.7870370370370378E-4</v>
      </c>
      <c r="H163" s="13" t="s">
        <v>87</v>
      </c>
    </row>
    <row r="164" spans="1:8" ht="18.75" customHeight="1" x14ac:dyDescent="0.25"/>
    <row r="165" spans="1:8" ht="18.75" customHeight="1" x14ac:dyDescent="0.3">
      <c r="A165" s="31" t="s">
        <v>116</v>
      </c>
      <c r="B165" s="31"/>
      <c r="C165" s="31"/>
      <c r="D165" s="8">
        <v>2008</v>
      </c>
      <c r="E165" s="8" t="s">
        <v>133</v>
      </c>
      <c r="F165" s="21">
        <v>2009</v>
      </c>
      <c r="G165" s="31" t="s">
        <v>31</v>
      </c>
      <c r="H165" s="31"/>
    </row>
    <row r="166" spans="1:8" ht="18.75" customHeight="1" x14ac:dyDescent="0.25">
      <c r="A166" s="10" t="s">
        <v>7</v>
      </c>
      <c r="B166" s="10">
        <v>146</v>
      </c>
      <c r="C166" s="13" t="s">
        <v>179</v>
      </c>
      <c r="D166" s="23">
        <v>2008</v>
      </c>
      <c r="E166" s="29" t="s">
        <v>178</v>
      </c>
      <c r="F166" s="28"/>
      <c r="G166" s="27">
        <v>4.2245370370370371E-3</v>
      </c>
      <c r="H166" s="13" t="s">
        <v>87</v>
      </c>
    </row>
    <row r="167" spans="1:8" ht="18.75" customHeight="1" x14ac:dyDescent="0.25">
      <c r="A167" s="10" t="s">
        <v>19</v>
      </c>
      <c r="B167" s="10">
        <v>138</v>
      </c>
      <c r="C167" s="13" t="s">
        <v>185</v>
      </c>
      <c r="D167" s="23">
        <v>2009</v>
      </c>
      <c r="E167" s="29" t="s">
        <v>149</v>
      </c>
      <c r="F167" s="28"/>
      <c r="G167" s="26">
        <v>4.4444444444444444E-3</v>
      </c>
      <c r="H167" s="13" t="s">
        <v>87</v>
      </c>
    </row>
    <row r="168" spans="1:8" ht="18.75" customHeight="1" x14ac:dyDescent="0.25">
      <c r="A168" s="10" t="s">
        <v>20</v>
      </c>
      <c r="B168" s="10">
        <v>67</v>
      </c>
      <c r="C168" s="13" t="s">
        <v>188</v>
      </c>
      <c r="D168" s="23">
        <v>2009</v>
      </c>
      <c r="E168" s="29" t="s">
        <v>149</v>
      </c>
      <c r="F168" s="28"/>
      <c r="G168" s="26">
        <v>4.4907407407407405E-3</v>
      </c>
      <c r="H168" s="13" t="s">
        <v>87</v>
      </c>
    </row>
    <row r="169" spans="1:8" ht="18.75" customHeight="1" x14ac:dyDescent="0.25">
      <c r="A169" s="10" t="s">
        <v>21</v>
      </c>
      <c r="B169" s="10">
        <v>84</v>
      </c>
      <c r="C169" s="13" t="s">
        <v>180</v>
      </c>
      <c r="D169" s="23">
        <v>2008</v>
      </c>
      <c r="E169" s="29" t="s">
        <v>178</v>
      </c>
      <c r="F169" s="28"/>
      <c r="G169" s="26">
        <v>5.0000000000000001E-3</v>
      </c>
      <c r="H169" s="13" t="s">
        <v>87</v>
      </c>
    </row>
    <row r="170" spans="1:8" ht="18.75" customHeight="1" x14ac:dyDescent="0.25">
      <c r="A170" s="10" t="s">
        <v>22</v>
      </c>
      <c r="B170" s="10">
        <v>102</v>
      </c>
      <c r="C170" s="13" t="s">
        <v>151</v>
      </c>
      <c r="D170" s="23">
        <v>2009</v>
      </c>
      <c r="E170" s="29" t="s">
        <v>155</v>
      </c>
      <c r="F170" s="28"/>
      <c r="G170" s="26">
        <v>7.3495370370370372E-3</v>
      </c>
      <c r="H170" s="13" t="s">
        <v>87</v>
      </c>
    </row>
    <row r="171" spans="1:8" ht="18.75" customHeight="1" x14ac:dyDescent="0.25">
      <c r="A171" s="10"/>
      <c r="B171" s="10">
        <v>18</v>
      </c>
      <c r="C171" s="13" t="s">
        <v>248</v>
      </c>
      <c r="D171" s="23">
        <v>2009</v>
      </c>
      <c r="E171" s="29" t="s">
        <v>149</v>
      </c>
      <c r="F171" s="28"/>
      <c r="G171" s="26" t="s">
        <v>263</v>
      </c>
      <c r="H171" s="13" t="s">
        <v>307</v>
      </c>
    </row>
    <row r="172" spans="1:8" ht="18.75" customHeight="1" x14ac:dyDescent="0.25"/>
    <row r="173" spans="1:8" ht="18.75" customHeight="1" x14ac:dyDescent="0.3">
      <c r="A173" s="31" t="s">
        <v>394</v>
      </c>
      <c r="B173" s="31"/>
      <c r="C173" s="31"/>
      <c r="D173" s="8">
        <v>2006</v>
      </c>
      <c r="E173" s="8" t="s">
        <v>133</v>
      </c>
      <c r="F173" s="21">
        <v>2007</v>
      </c>
      <c r="G173" s="31" t="s">
        <v>31</v>
      </c>
      <c r="H173" s="31"/>
    </row>
    <row r="174" spans="1:8" ht="18.75" customHeight="1" x14ac:dyDescent="0.25">
      <c r="A174" s="50" t="s">
        <v>7</v>
      </c>
      <c r="B174" s="50">
        <v>46</v>
      </c>
      <c r="C174" s="51" t="s">
        <v>395</v>
      </c>
      <c r="D174" s="52">
        <v>2006</v>
      </c>
      <c r="E174" s="53" t="s">
        <v>149</v>
      </c>
      <c r="F174" s="54"/>
      <c r="G174" s="34">
        <v>4.9189814814814816E-3</v>
      </c>
      <c r="H174" s="55" t="s">
        <v>87</v>
      </c>
    </row>
    <row r="175" spans="1:8" ht="18.75" customHeight="1" x14ac:dyDescent="0.25">
      <c r="A175" s="10" t="s">
        <v>19</v>
      </c>
      <c r="B175" s="10">
        <v>4</v>
      </c>
      <c r="C175" s="11" t="s">
        <v>396</v>
      </c>
      <c r="D175" s="24">
        <v>2007</v>
      </c>
      <c r="E175" s="30" t="s">
        <v>234</v>
      </c>
      <c r="F175" s="28"/>
      <c r="G175" s="26">
        <v>5.0925925925925921E-3</v>
      </c>
      <c r="H175" s="13" t="s">
        <v>87</v>
      </c>
    </row>
    <row r="176" spans="1:8" ht="18.75" customHeight="1" x14ac:dyDescent="0.25">
      <c r="A176" s="10" t="s">
        <v>20</v>
      </c>
      <c r="B176" s="10">
        <v>23</v>
      </c>
      <c r="C176" s="11" t="s">
        <v>397</v>
      </c>
      <c r="D176" s="24">
        <v>2007</v>
      </c>
      <c r="E176" s="30" t="s">
        <v>149</v>
      </c>
      <c r="F176" s="28"/>
      <c r="G176" s="26">
        <v>5.7870370370370376E-3</v>
      </c>
      <c r="H176" s="13" t="s">
        <v>87</v>
      </c>
    </row>
    <row r="177" spans="1:8" ht="18.75" customHeight="1" x14ac:dyDescent="0.25"/>
    <row r="178" spans="1:8" ht="18.75" customHeight="1" x14ac:dyDescent="0.3">
      <c r="A178" s="31" t="s">
        <v>118</v>
      </c>
      <c r="B178" s="31"/>
      <c r="C178" s="31"/>
      <c r="D178" s="8">
        <v>2006</v>
      </c>
      <c r="E178" s="8" t="s">
        <v>133</v>
      </c>
      <c r="F178" s="21">
        <v>2007</v>
      </c>
      <c r="G178" s="31" t="s">
        <v>32</v>
      </c>
      <c r="H178" s="31"/>
    </row>
    <row r="179" spans="1:8" ht="18.75" customHeight="1" x14ac:dyDescent="0.25">
      <c r="A179" s="10" t="s">
        <v>7</v>
      </c>
      <c r="B179" s="10">
        <v>96</v>
      </c>
      <c r="C179" s="15" t="s">
        <v>184</v>
      </c>
      <c r="D179" s="25">
        <v>2007</v>
      </c>
      <c r="E179" s="30" t="s">
        <v>149</v>
      </c>
      <c r="F179" s="28"/>
      <c r="G179" s="26">
        <v>8.7499999999999991E-3</v>
      </c>
      <c r="H179" s="13" t="s">
        <v>87</v>
      </c>
    </row>
    <row r="180" spans="1:8" ht="18.75" customHeight="1" x14ac:dyDescent="0.25">
      <c r="A180" s="10" t="s">
        <v>19</v>
      </c>
      <c r="B180" s="10">
        <v>56</v>
      </c>
      <c r="C180" s="11" t="s">
        <v>181</v>
      </c>
      <c r="D180" s="24">
        <v>2007</v>
      </c>
      <c r="E180" s="30" t="s">
        <v>178</v>
      </c>
      <c r="F180" s="28"/>
      <c r="G180" s="26">
        <v>1.0891203703703703E-2</v>
      </c>
      <c r="H180" s="13" t="s">
        <v>87</v>
      </c>
    </row>
    <row r="181" spans="1:8" ht="18.75" customHeight="1" x14ac:dyDescent="0.25">
      <c r="A181" s="10" t="s">
        <v>20</v>
      </c>
      <c r="B181" s="10">
        <v>15</v>
      </c>
      <c r="C181" s="11" t="s">
        <v>186</v>
      </c>
      <c r="D181" s="24">
        <v>2007</v>
      </c>
      <c r="E181" s="30" t="s">
        <v>149</v>
      </c>
      <c r="F181" s="28"/>
      <c r="G181" s="26">
        <v>1.1585648148148149E-2</v>
      </c>
      <c r="H181" s="13" t="s">
        <v>87</v>
      </c>
    </row>
    <row r="182" spans="1:8" ht="18.75" customHeight="1" x14ac:dyDescent="0.25"/>
    <row r="183" spans="1:8" ht="18.75" customHeight="1" x14ac:dyDescent="0.3">
      <c r="A183" s="31" t="s">
        <v>119</v>
      </c>
      <c r="B183" s="31"/>
      <c r="C183" s="31"/>
      <c r="D183" s="8">
        <v>2004</v>
      </c>
      <c r="E183" s="8" t="s">
        <v>133</v>
      </c>
      <c r="F183" s="21">
        <v>2005</v>
      </c>
      <c r="G183" s="31" t="s">
        <v>32</v>
      </c>
      <c r="H183" s="31"/>
    </row>
    <row r="184" spans="1:8" ht="18.75" customHeight="1" x14ac:dyDescent="0.25">
      <c r="A184" s="10" t="s">
        <v>7</v>
      </c>
      <c r="B184" s="10">
        <v>119</v>
      </c>
      <c r="C184" s="15" t="s">
        <v>246</v>
      </c>
      <c r="D184" s="25">
        <v>2005</v>
      </c>
      <c r="E184" s="30" t="s">
        <v>247</v>
      </c>
      <c r="F184" s="28"/>
      <c r="G184" s="26">
        <v>9.1898148148148139E-3</v>
      </c>
      <c r="H184" s="13" t="s">
        <v>87</v>
      </c>
    </row>
    <row r="185" spans="1:8" ht="18.75" customHeight="1" x14ac:dyDescent="0.25">
      <c r="A185" s="10" t="s">
        <v>19</v>
      </c>
      <c r="B185" s="10">
        <v>129</v>
      </c>
      <c r="C185" s="11" t="s">
        <v>187</v>
      </c>
      <c r="D185" s="24">
        <v>2005</v>
      </c>
      <c r="E185" s="30" t="s">
        <v>149</v>
      </c>
      <c r="F185" s="28"/>
      <c r="G185" s="27">
        <v>1.0405092592592593E-2</v>
      </c>
      <c r="H185" s="13" t="s">
        <v>87</v>
      </c>
    </row>
    <row r="186" spans="1:8" ht="18.75" customHeight="1" x14ac:dyDescent="0.25">
      <c r="A186" s="10" t="s">
        <v>20</v>
      </c>
      <c r="B186" s="10">
        <v>22</v>
      </c>
      <c r="C186" s="11" t="s">
        <v>182</v>
      </c>
      <c r="D186" s="24">
        <v>2004</v>
      </c>
      <c r="E186" s="30" t="s">
        <v>178</v>
      </c>
      <c r="F186" s="28"/>
      <c r="G186" s="26">
        <v>1.1400462962962965E-2</v>
      </c>
      <c r="H186" s="13" t="s">
        <v>87</v>
      </c>
    </row>
    <row r="187" spans="1:8" ht="18.75" customHeight="1" x14ac:dyDescent="0.25"/>
    <row r="188" spans="1:8" ht="18.75" customHeight="1" x14ac:dyDescent="0.3">
      <c r="A188" s="31" t="s">
        <v>398</v>
      </c>
      <c r="B188" s="31"/>
      <c r="C188" s="31"/>
      <c r="D188" s="8">
        <v>2003</v>
      </c>
      <c r="E188" s="8" t="s">
        <v>399</v>
      </c>
      <c r="F188" s="21">
        <v>1989</v>
      </c>
      <c r="G188" s="31" t="s">
        <v>32</v>
      </c>
      <c r="H188" s="31"/>
    </row>
    <row r="189" spans="1:8" ht="18.75" customHeight="1" x14ac:dyDescent="0.25">
      <c r="A189" s="10" t="s">
        <v>7</v>
      </c>
      <c r="B189" s="10">
        <v>23</v>
      </c>
      <c r="C189" s="13" t="s">
        <v>400</v>
      </c>
      <c r="D189" s="23">
        <v>1996</v>
      </c>
      <c r="E189" s="30" t="s">
        <v>401</v>
      </c>
      <c r="F189" s="28"/>
      <c r="G189" s="26">
        <v>1.0023148148148147E-2</v>
      </c>
      <c r="H189" s="13" t="s">
        <v>87</v>
      </c>
    </row>
    <row r="190" spans="1:8" ht="18.75" customHeight="1" x14ac:dyDescent="0.25">
      <c r="A190" s="10" t="s">
        <v>19</v>
      </c>
      <c r="B190" s="10">
        <v>21</v>
      </c>
      <c r="C190" s="13" t="s">
        <v>402</v>
      </c>
      <c r="D190" s="23">
        <v>1990</v>
      </c>
      <c r="E190" s="30" t="s">
        <v>403</v>
      </c>
      <c r="F190" s="28"/>
      <c r="G190" s="26">
        <v>1.068287037037037E-2</v>
      </c>
      <c r="H190" s="13" t="s">
        <v>87</v>
      </c>
    </row>
    <row r="191" spans="1:8" ht="18.75" customHeight="1" x14ac:dyDescent="0.25">
      <c r="A191" s="10" t="s">
        <v>20</v>
      </c>
      <c r="B191" s="10">
        <v>11</v>
      </c>
      <c r="C191" s="13" t="s">
        <v>404</v>
      </c>
      <c r="D191" s="23">
        <v>2009</v>
      </c>
      <c r="E191" s="30" t="s">
        <v>163</v>
      </c>
      <c r="F191" s="28"/>
      <c r="G191" s="26">
        <v>1.1400462962962965E-2</v>
      </c>
      <c r="H191" s="13" t="s">
        <v>87</v>
      </c>
    </row>
    <row r="192" spans="1:8" ht="18.75" customHeight="1" x14ac:dyDescent="0.25">
      <c r="A192" s="10" t="s">
        <v>21</v>
      </c>
      <c r="B192" s="10">
        <v>19</v>
      </c>
      <c r="C192" s="13" t="s">
        <v>405</v>
      </c>
      <c r="D192" s="23">
        <v>2000</v>
      </c>
      <c r="E192" s="30" t="s">
        <v>234</v>
      </c>
      <c r="F192" s="28"/>
      <c r="G192" s="26">
        <v>1.230324074074074E-2</v>
      </c>
      <c r="H192" s="13" t="s">
        <v>87</v>
      </c>
    </row>
    <row r="193" spans="1:8" ht="18.75" customHeight="1" x14ac:dyDescent="0.25"/>
    <row r="194" spans="1:8" ht="18.75" customHeight="1" x14ac:dyDescent="0.3">
      <c r="A194" s="31" t="s">
        <v>406</v>
      </c>
      <c r="B194" s="31"/>
      <c r="C194" s="31"/>
      <c r="D194" s="8">
        <v>1988</v>
      </c>
      <c r="E194" s="8" t="s">
        <v>399</v>
      </c>
      <c r="F194" s="21">
        <v>1979</v>
      </c>
      <c r="G194" s="31" t="s">
        <v>32</v>
      </c>
      <c r="H194" s="31"/>
    </row>
    <row r="195" spans="1:8" ht="18.75" customHeight="1" x14ac:dyDescent="0.25">
      <c r="A195" s="10" t="s">
        <v>7</v>
      </c>
      <c r="B195" s="10">
        <v>14</v>
      </c>
      <c r="C195" s="13" t="s">
        <v>407</v>
      </c>
      <c r="D195" s="23">
        <v>1982</v>
      </c>
      <c r="E195" s="29" t="s">
        <v>219</v>
      </c>
      <c r="F195" s="28"/>
      <c r="G195" s="26">
        <v>1.1087962962962964E-2</v>
      </c>
      <c r="H195" s="13" t="s">
        <v>87</v>
      </c>
    </row>
    <row r="196" spans="1:8" ht="18.75" customHeight="1" x14ac:dyDescent="0.25">
      <c r="A196" s="10" t="s">
        <v>19</v>
      </c>
      <c r="B196" s="10">
        <v>13</v>
      </c>
      <c r="C196" s="13" t="s">
        <v>408</v>
      </c>
      <c r="D196" s="23">
        <v>1985</v>
      </c>
      <c r="E196" s="29" t="s">
        <v>155</v>
      </c>
      <c r="F196" s="28"/>
      <c r="G196" s="26">
        <v>1.1504629629629629E-2</v>
      </c>
      <c r="H196" s="13" t="s">
        <v>87</v>
      </c>
    </row>
    <row r="197" spans="1:8" ht="18.75" customHeight="1" x14ac:dyDescent="0.25">
      <c r="A197" s="10" t="s">
        <v>20</v>
      </c>
      <c r="B197" s="10">
        <v>24</v>
      </c>
      <c r="C197" s="13" t="s">
        <v>409</v>
      </c>
      <c r="D197" s="23">
        <v>1980</v>
      </c>
      <c r="E197" s="29" t="s">
        <v>285</v>
      </c>
      <c r="F197" s="28"/>
      <c r="G197" s="26">
        <v>1.1817129629629629E-2</v>
      </c>
      <c r="H197" s="13" t="s">
        <v>87</v>
      </c>
    </row>
    <row r="198" spans="1:8" ht="18.75" customHeight="1" x14ac:dyDescent="0.25">
      <c r="A198" s="10" t="s">
        <v>21</v>
      </c>
      <c r="B198" s="10">
        <v>5</v>
      </c>
      <c r="C198" s="13" t="s">
        <v>410</v>
      </c>
      <c r="D198" s="23">
        <v>1979</v>
      </c>
      <c r="E198" s="29" t="s">
        <v>169</v>
      </c>
      <c r="F198" s="28"/>
      <c r="G198" s="26">
        <v>1.2777777777777777E-2</v>
      </c>
      <c r="H198" s="13" t="s">
        <v>87</v>
      </c>
    </row>
    <row r="199" spans="1:8" ht="18.75" customHeight="1" x14ac:dyDescent="0.25">
      <c r="A199" s="10" t="s">
        <v>22</v>
      </c>
      <c r="B199" s="10">
        <v>4</v>
      </c>
      <c r="C199" s="13" t="s">
        <v>411</v>
      </c>
      <c r="D199" s="23">
        <v>1980</v>
      </c>
      <c r="E199" s="29" t="s">
        <v>412</v>
      </c>
      <c r="F199" s="28"/>
      <c r="G199" s="26">
        <v>1.2997685185185183E-2</v>
      </c>
      <c r="H199" s="13" t="s">
        <v>87</v>
      </c>
    </row>
    <row r="200" spans="1:8" ht="18.75" customHeight="1" x14ac:dyDescent="0.25">
      <c r="A200" s="10" t="s">
        <v>23</v>
      </c>
      <c r="B200" s="10">
        <v>9</v>
      </c>
      <c r="C200" s="13" t="s">
        <v>413</v>
      </c>
      <c r="D200" s="23">
        <v>1981</v>
      </c>
      <c r="E200" s="29" t="s">
        <v>384</v>
      </c>
      <c r="F200" s="28"/>
      <c r="G200" s="26">
        <v>1.3321759259259261E-2</v>
      </c>
      <c r="H200" s="13" t="s">
        <v>87</v>
      </c>
    </row>
    <row r="201" spans="1:8" ht="18.75" customHeight="1" x14ac:dyDescent="0.25">
      <c r="A201" s="10" t="s">
        <v>24</v>
      </c>
      <c r="B201" s="10">
        <v>12</v>
      </c>
      <c r="C201" s="13" t="s">
        <v>414</v>
      </c>
      <c r="D201" s="23">
        <v>1982</v>
      </c>
      <c r="E201" s="29" t="s">
        <v>155</v>
      </c>
      <c r="F201" s="28"/>
      <c r="G201" s="27">
        <v>1.4039351851851851E-2</v>
      </c>
      <c r="H201" s="13" t="s">
        <v>87</v>
      </c>
    </row>
    <row r="202" spans="1:8" ht="18.75" customHeight="1" x14ac:dyDescent="0.25">
      <c r="A202" s="10" t="s">
        <v>25</v>
      </c>
      <c r="B202" s="10">
        <v>8</v>
      </c>
      <c r="C202" s="13" t="s">
        <v>415</v>
      </c>
      <c r="D202" s="23">
        <v>1985</v>
      </c>
      <c r="E202" s="29" t="s">
        <v>294</v>
      </c>
      <c r="F202" s="28"/>
      <c r="G202" s="26">
        <v>1.7592592592592594E-2</v>
      </c>
      <c r="H202" s="13" t="s">
        <v>87</v>
      </c>
    </row>
    <row r="203" spans="1:8" ht="18.75" customHeight="1" x14ac:dyDescent="0.25"/>
    <row r="204" spans="1:8" ht="18.75" customHeight="1" x14ac:dyDescent="0.3">
      <c r="A204" s="31" t="s">
        <v>416</v>
      </c>
      <c r="B204" s="31"/>
      <c r="C204" s="31"/>
      <c r="D204" s="8">
        <v>1978</v>
      </c>
      <c r="E204" s="8" t="s">
        <v>399</v>
      </c>
      <c r="F204" s="21">
        <v>1969</v>
      </c>
      <c r="G204" s="31" t="s">
        <v>32</v>
      </c>
      <c r="H204" s="31"/>
    </row>
    <row r="205" spans="1:8" ht="18.75" customHeight="1" x14ac:dyDescent="0.25">
      <c r="A205" s="10" t="s">
        <v>7</v>
      </c>
      <c r="B205" s="10">
        <v>18</v>
      </c>
      <c r="C205" s="13" t="s">
        <v>417</v>
      </c>
      <c r="D205" s="23">
        <v>1978</v>
      </c>
      <c r="E205" s="29" t="s">
        <v>348</v>
      </c>
      <c r="F205" s="28"/>
      <c r="G205" s="26">
        <v>1.0983796296296297E-2</v>
      </c>
      <c r="H205" s="13" t="s">
        <v>87</v>
      </c>
    </row>
    <row r="206" spans="1:8" ht="18.75" customHeight="1" x14ac:dyDescent="0.25">
      <c r="A206" s="10" t="s">
        <v>19</v>
      </c>
      <c r="B206" s="14">
        <v>16</v>
      </c>
      <c r="C206" s="13" t="s">
        <v>418</v>
      </c>
      <c r="D206" s="23">
        <v>1978</v>
      </c>
      <c r="E206" s="29" t="s">
        <v>212</v>
      </c>
      <c r="F206" s="28"/>
      <c r="G206" s="26">
        <v>1.1423611111111112E-2</v>
      </c>
      <c r="H206" s="13" t="s">
        <v>87</v>
      </c>
    </row>
    <row r="207" spans="1:8" ht="18.75" customHeight="1" x14ac:dyDescent="0.25">
      <c r="A207" s="10" t="s">
        <v>20</v>
      </c>
      <c r="B207" s="10">
        <v>10</v>
      </c>
      <c r="C207" s="13" t="s">
        <v>419</v>
      </c>
      <c r="D207" s="23">
        <v>1973</v>
      </c>
      <c r="E207" s="29" t="s">
        <v>420</v>
      </c>
      <c r="F207" s="28"/>
      <c r="G207" s="27">
        <v>1.8715277777777779E-2</v>
      </c>
      <c r="H207" s="13" t="s">
        <v>87</v>
      </c>
    </row>
    <row r="208" spans="1:8" ht="18.75" customHeight="1" x14ac:dyDescent="0.25"/>
    <row r="209" spans="1:8" ht="18.75" customHeight="1" x14ac:dyDescent="0.3">
      <c r="A209" s="31" t="s">
        <v>421</v>
      </c>
      <c r="B209" s="31"/>
      <c r="C209" s="31"/>
      <c r="D209" s="8">
        <v>1968</v>
      </c>
      <c r="E209" s="8" t="s">
        <v>133</v>
      </c>
      <c r="F209" s="8" t="s">
        <v>135</v>
      </c>
      <c r="G209" s="31" t="s">
        <v>32</v>
      </c>
      <c r="H209" s="31"/>
    </row>
    <row r="210" spans="1:8" ht="18.75" customHeight="1" x14ac:dyDescent="0.25">
      <c r="A210" s="10" t="s">
        <v>7</v>
      </c>
      <c r="B210" s="10">
        <v>20</v>
      </c>
      <c r="C210" s="13" t="s">
        <v>422</v>
      </c>
      <c r="D210" s="23">
        <v>1954</v>
      </c>
      <c r="E210" s="30" t="s">
        <v>403</v>
      </c>
      <c r="F210" s="28"/>
      <c r="G210" s="27">
        <v>1.2893518518518519E-2</v>
      </c>
      <c r="H210" s="13" t="s">
        <v>87</v>
      </c>
    </row>
    <row r="211" spans="1:8" ht="18.75" customHeight="1" x14ac:dyDescent="0.25">
      <c r="A211" s="10" t="s">
        <v>19</v>
      </c>
      <c r="B211" s="10">
        <v>17</v>
      </c>
      <c r="C211" s="13" t="s">
        <v>423</v>
      </c>
      <c r="D211" s="23">
        <v>1968</v>
      </c>
      <c r="E211" s="30" t="s">
        <v>145</v>
      </c>
      <c r="F211" s="28"/>
      <c r="G211" s="26">
        <v>1.3935185185185184E-2</v>
      </c>
      <c r="H211" s="13" t="s">
        <v>87</v>
      </c>
    </row>
    <row r="212" spans="1:8" ht="18.75" customHeight="1" x14ac:dyDescent="0.25"/>
    <row r="213" spans="1:8" ht="18.75" customHeight="1" x14ac:dyDescent="0.3">
      <c r="A213" s="31" t="s">
        <v>120</v>
      </c>
      <c r="B213" s="31"/>
      <c r="C213" s="31"/>
      <c r="D213" s="8">
        <v>2003</v>
      </c>
      <c r="E213" s="8" t="s">
        <v>133</v>
      </c>
      <c r="F213" s="21" t="s">
        <v>135</v>
      </c>
      <c r="G213" s="31" t="s">
        <v>71</v>
      </c>
      <c r="H213" s="31"/>
    </row>
    <row r="214" spans="1:8" ht="18.75" customHeight="1" x14ac:dyDescent="0.25">
      <c r="A214" s="10" t="s">
        <v>7</v>
      </c>
      <c r="B214" s="10">
        <v>40</v>
      </c>
      <c r="C214" s="13" t="s">
        <v>150</v>
      </c>
      <c r="D214" s="23">
        <v>2003</v>
      </c>
      <c r="E214" s="30" t="s">
        <v>145</v>
      </c>
      <c r="F214" s="28"/>
      <c r="G214" s="26">
        <v>1.3206018518518518E-2</v>
      </c>
      <c r="H214" s="13" t="s">
        <v>87</v>
      </c>
    </row>
    <row r="215" spans="1:8" ht="18.75" customHeight="1" x14ac:dyDescent="0.25">
      <c r="A215" s="10" t="s">
        <v>19</v>
      </c>
      <c r="B215" s="10">
        <v>48</v>
      </c>
      <c r="C215" s="13" t="s">
        <v>184</v>
      </c>
      <c r="D215" s="23">
        <v>2007</v>
      </c>
      <c r="E215" s="30" t="s">
        <v>149</v>
      </c>
      <c r="F215" s="28"/>
      <c r="G215" s="26">
        <v>1.3333333333333334E-2</v>
      </c>
      <c r="H215" s="13" t="s">
        <v>87</v>
      </c>
    </row>
    <row r="216" spans="1:8" ht="18.75" customHeight="1" x14ac:dyDescent="0.25">
      <c r="A216" s="10" t="s">
        <v>20</v>
      </c>
      <c r="B216" s="10">
        <v>60</v>
      </c>
      <c r="C216" s="13" t="s">
        <v>185</v>
      </c>
      <c r="D216" s="23">
        <v>2009</v>
      </c>
      <c r="E216" s="30" t="s">
        <v>149</v>
      </c>
      <c r="F216" s="28"/>
      <c r="G216" s="26">
        <v>1.4259259259259261E-2</v>
      </c>
      <c r="H216" s="13" t="s">
        <v>87</v>
      </c>
    </row>
    <row r="217" spans="1:8" ht="18.75" customHeight="1" x14ac:dyDescent="0.25">
      <c r="A217" s="10" t="s">
        <v>21</v>
      </c>
      <c r="B217" s="10">
        <v>58</v>
      </c>
      <c r="C217" s="13" t="s">
        <v>264</v>
      </c>
      <c r="D217" s="23">
        <v>1976</v>
      </c>
      <c r="E217" s="30" t="s">
        <v>265</v>
      </c>
      <c r="F217" s="28"/>
      <c r="G217" s="26">
        <v>1.4918981481481483E-2</v>
      </c>
      <c r="H217" s="13" t="s">
        <v>87</v>
      </c>
    </row>
    <row r="218" spans="1:8" ht="18.75" customHeight="1" x14ac:dyDescent="0.25">
      <c r="A218" s="10" t="s">
        <v>22</v>
      </c>
      <c r="B218" s="10">
        <v>34</v>
      </c>
      <c r="C218" s="13" t="s">
        <v>208</v>
      </c>
      <c r="D218" s="23">
        <v>1986</v>
      </c>
      <c r="E218" s="30" t="s">
        <v>295</v>
      </c>
      <c r="F218" s="28"/>
      <c r="G218" s="27">
        <v>1.8414351851851852E-2</v>
      </c>
      <c r="H218" s="13" t="s">
        <v>87</v>
      </c>
    </row>
    <row r="219" spans="1:8" ht="18.75" customHeight="1" x14ac:dyDescent="0.25">
      <c r="A219" s="10" t="s">
        <v>23</v>
      </c>
      <c r="B219" s="10">
        <v>33</v>
      </c>
      <c r="C219" s="13" t="s">
        <v>249</v>
      </c>
      <c r="D219" s="23">
        <v>1985</v>
      </c>
      <c r="E219" s="30" t="s">
        <v>294</v>
      </c>
      <c r="F219" s="28"/>
      <c r="G219" s="26">
        <v>2.3622685185185188E-2</v>
      </c>
      <c r="H219" s="13" t="s">
        <v>87</v>
      </c>
    </row>
    <row r="220" spans="1:8" ht="18.75" customHeight="1" x14ac:dyDescent="0.25"/>
    <row r="221" spans="1:8" ht="18.75" customHeight="1" x14ac:dyDescent="0.3">
      <c r="A221" s="31" t="s">
        <v>121</v>
      </c>
      <c r="B221" s="31"/>
      <c r="C221" s="31"/>
      <c r="D221" s="8">
        <v>2003</v>
      </c>
      <c r="E221" s="8" t="s">
        <v>133</v>
      </c>
      <c r="F221" s="21" t="s">
        <v>135</v>
      </c>
      <c r="G221" s="31" t="s">
        <v>73</v>
      </c>
      <c r="H221" s="31"/>
    </row>
    <row r="222" spans="1:8" ht="18.75" customHeight="1" x14ac:dyDescent="0.25">
      <c r="A222" s="10" t="s">
        <v>7</v>
      </c>
      <c r="B222" s="10">
        <v>92</v>
      </c>
      <c r="C222" s="13" t="s">
        <v>162</v>
      </c>
      <c r="D222" s="23">
        <v>2001</v>
      </c>
      <c r="E222" s="30" t="s">
        <v>163</v>
      </c>
      <c r="F222" s="28"/>
      <c r="G222" s="26">
        <v>2.34375E-2</v>
      </c>
      <c r="H222" s="13" t="s">
        <v>87</v>
      </c>
    </row>
    <row r="223" spans="1:8" ht="18.75" customHeight="1" x14ac:dyDescent="0.25">
      <c r="A223" s="10" t="s">
        <v>19</v>
      </c>
      <c r="B223" s="10">
        <v>96</v>
      </c>
      <c r="C223" s="13" t="s">
        <v>144</v>
      </c>
      <c r="D223" s="23">
        <v>2001</v>
      </c>
      <c r="E223" s="30" t="s">
        <v>145</v>
      </c>
      <c r="F223" s="28"/>
      <c r="G223" s="26">
        <v>2.5300925925925925E-2</v>
      </c>
      <c r="H223" s="13" t="s">
        <v>87</v>
      </c>
    </row>
    <row r="224" spans="1:8" ht="18.75" customHeight="1" x14ac:dyDescent="0.25">
      <c r="A224" s="10" t="s">
        <v>20</v>
      </c>
      <c r="B224" s="10">
        <v>23</v>
      </c>
      <c r="C224" s="13" t="s">
        <v>268</v>
      </c>
      <c r="D224" s="23">
        <v>1984</v>
      </c>
      <c r="E224" s="30" t="s">
        <v>269</v>
      </c>
      <c r="F224" s="28"/>
      <c r="G224" s="26">
        <v>2.5601851851851851E-2</v>
      </c>
      <c r="H224" s="13" t="s">
        <v>87</v>
      </c>
    </row>
    <row r="225" spans="1:8" ht="18.75" customHeight="1" x14ac:dyDescent="0.25">
      <c r="A225" s="10" t="s">
        <v>21</v>
      </c>
      <c r="B225" s="10">
        <v>11</v>
      </c>
      <c r="C225" s="13" t="s">
        <v>258</v>
      </c>
      <c r="D225" s="23">
        <v>1981</v>
      </c>
      <c r="E225" s="30"/>
      <c r="F225" s="28"/>
      <c r="G225" s="26">
        <v>2.6620370370370374E-2</v>
      </c>
      <c r="H225" s="13" t="s">
        <v>87</v>
      </c>
    </row>
    <row r="226" spans="1:8" ht="18.75" customHeight="1" x14ac:dyDescent="0.25">
      <c r="A226" s="10" t="s">
        <v>22</v>
      </c>
      <c r="B226" s="10">
        <v>146</v>
      </c>
      <c r="C226" s="13" t="s">
        <v>266</v>
      </c>
      <c r="D226" s="23">
        <v>1989</v>
      </c>
      <c r="E226" s="30" t="s">
        <v>267</v>
      </c>
      <c r="F226" s="28"/>
      <c r="G226" s="26">
        <v>2.7164351851851853E-2</v>
      </c>
      <c r="H226" s="13" t="s">
        <v>87</v>
      </c>
    </row>
    <row r="227" spans="1:8" ht="18.75" customHeight="1" x14ac:dyDescent="0.25">
      <c r="A227" s="10" t="s">
        <v>23</v>
      </c>
      <c r="B227" s="10">
        <v>148</v>
      </c>
      <c r="C227" s="13" t="s">
        <v>165</v>
      </c>
      <c r="D227" s="23">
        <v>1974</v>
      </c>
      <c r="E227" s="30"/>
      <c r="F227" s="28"/>
      <c r="G227" s="26">
        <v>2.7418981481481485E-2</v>
      </c>
      <c r="H227" s="13" t="s">
        <v>87</v>
      </c>
    </row>
    <row r="228" spans="1:8" ht="18.75" customHeight="1" x14ac:dyDescent="0.25">
      <c r="A228" s="10" t="s">
        <v>24</v>
      </c>
      <c r="B228" s="10">
        <v>67</v>
      </c>
      <c r="C228" s="13" t="s">
        <v>273</v>
      </c>
      <c r="D228" s="23">
        <v>2004</v>
      </c>
      <c r="E228" s="30" t="s">
        <v>155</v>
      </c>
      <c r="F228" s="28"/>
      <c r="G228" s="26">
        <v>3.1851851851851853E-2</v>
      </c>
      <c r="H228" s="13" t="s">
        <v>87</v>
      </c>
    </row>
    <row r="229" spans="1:8" ht="18.75" customHeight="1" x14ac:dyDescent="0.25">
      <c r="A229" s="10" t="s">
        <v>25</v>
      </c>
      <c r="B229" s="10">
        <v>64</v>
      </c>
      <c r="C229" s="13" t="s">
        <v>156</v>
      </c>
      <c r="D229" s="23">
        <v>1979</v>
      </c>
      <c r="E229" s="29" t="s">
        <v>157</v>
      </c>
      <c r="F229" s="28"/>
      <c r="G229" s="26">
        <v>3.5381944444444445E-2</v>
      </c>
      <c r="H229" s="13" t="s">
        <v>87</v>
      </c>
    </row>
    <row r="230" spans="1:8" ht="18.75" customHeight="1" x14ac:dyDescent="0.25">
      <c r="A230" s="10" t="s">
        <v>26</v>
      </c>
      <c r="B230" s="10">
        <v>57</v>
      </c>
      <c r="C230" s="13" t="s">
        <v>274</v>
      </c>
      <c r="D230" s="23">
        <v>1991</v>
      </c>
      <c r="E230" s="30" t="s">
        <v>155</v>
      </c>
      <c r="F230" s="28"/>
      <c r="G230" s="26">
        <v>3.7175925925925925E-2</v>
      </c>
      <c r="H230" s="13" t="s">
        <v>87</v>
      </c>
    </row>
    <row r="231" spans="1:8" ht="18.75" customHeight="1" x14ac:dyDescent="0.25">
      <c r="A231" s="10" t="s">
        <v>27</v>
      </c>
      <c r="B231" s="10">
        <v>46</v>
      </c>
      <c r="C231" s="13" t="s">
        <v>271</v>
      </c>
      <c r="D231" s="23">
        <v>1979</v>
      </c>
      <c r="E231" s="30" t="s">
        <v>272</v>
      </c>
      <c r="F231" s="28"/>
      <c r="G231" s="26">
        <v>3.7187499999999998E-2</v>
      </c>
      <c r="H231" s="13" t="s">
        <v>87</v>
      </c>
    </row>
    <row r="232" spans="1:8" ht="18.75" customHeight="1" x14ac:dyDescent="0.25">
      <c r="A232" s="10" t="s">
        <v>28</v>
      </c>
      <c r="B232" s="10">
        <v>4</v>
      </c>
      <c r="C232" s="13" t="s">
        <v>270</v>
      </c>
      <c r="D232" s="23">
        <v>1963</v>
      </c>
      <c r="E232" s="30" t="s">
        <v>254</v>
      </c>
      <c r="F232" s="28"/>
      <c r="G232" s="22">
        <v>4.207175925925926E-2</v>
      </c>
      <c r="H232" s="13" t="s">
        <v>424</v>
      </c>
    </row>
    <row r="233" spans="1:8" ht="18.75" customHeight="1" x14ac:dyDescent="0.25"/>
    <row r="234" spans="1:8" ht="18.75" customHeight="1" x14ac:dyDescent="0.3">
      <c r="A234" s="31" t="s">
        <v>122</v>
      </c>
      <c r="B234" s="31"/>
      <c r="C234" s="31"/>
      <c r="D234" s="8">
        <v>1983</v>
      </c>
      <c r="E234" s="8" t="s">
        <v>133</v>
      </c>
      <c r="F234" s="21">
        <v>1974</v>
      </c>
      <c r="G234" s="31" t="s">
        <v>71</v>
      </c>
      <c r="H234" s="31"/>
    </row>
    <row r="235" spans="1:8" ht="18.75" customHeight="1" x14ac:dyDescent="0.25">
      <c r="A235" s="10" t="s">
        <v>7</v>
      </c>
      <c r="B235" s="10">
        <v>43</v>
      </c>
      <c r="C235" s="13" t="s">
        <v>259</v>
      </c>
      <c r="D235" s="23">
        <v>1981</v>
      </c>
      <c r="E235" s="29" t="s">
        <v>260</v>
      </c>
      <c r="F235" s="28"/>
      <c r="G235" s="26">
        <v>1.306712962962963E-2</v>
      </c>
      <c r="H235" s="13" t="s">
        <v>87</v>
      </c>
    </row>
    <row r="236" spans="1:8" ht="18.75" customHeight="1" x14ac:dyDescent="0.25">
      <c r="A236" s="10" t="s">
        <v>19</v>
      </c>
      <c r="B236" s="10">
        <v>36</v>
      </c>
      <c r="C236" s="13" t="s">
        <v>250</v>
      </c>
      <c r="D236" s="23">
        <v>1980</v>
      </c>
      <c r="E236" s="29" t="s">
        <v>219</v>
      </c>
      <c r="F236" s="28"/>
      <c r="G236" s="26">
        <v>1.3923611111111111E-2</v>
      </c>
      <c r="H236" s="13" t="s">
        <v>87</v>
      </c>
    </row>
    <row r="237" spans="1:8" ht="18.75" customHeight="1" x14ac:dyDescent="0.25">
      <c r="A237" s="10" t="s">
        <v>20</v>
      </c>
      <c r="B237" s="10">
        <v>64</v>
      </c>
      <c r="C237" s="13" t="s">
        <v>282</v>
      </c>
      <c r="D237" s="23">
        <v>1975</v>
      </c>
      <c r="E237" s="29" t="s">
        <v>283</v>
      </c>
      <c r="F237" s="28"/>
      <c r="G237" s="26">
        <v>1.4328703703703703E-2</v>
      </c>
      <c r="H237" s="13" t="s">
        <v>87</v>
      </c>
    </row>
    <row r="238" spans="1:8" ht="18.75" customHeight="1" x14ac:dyDescent="0.25">
      <c r="A238" s="10" t="s">
        <v>21</v>
      </c>
      <c r="B238" s="10">
        <v>32</v>
      </c>
      <c r="C238" s="13" t="s">
        <v>284</v>
      </c>
      <c r="D238" s="23">
        <v>1979</v>
      </c>
      <c r="E238" s="29" t="s">
        <v>285</v>
      </c>
      <c r="F238" s="28"/>
      <c r="G238" s="27">
        <v>1.4467592592592593E-2</v>
      </c>
      <c r="H238" s="13" t="s">
        <v>87</v>
      </c>
    </row>
    <row r="239" spans="1:8" ht="18.75" customHeight="1" x14ac:dyDescent="0.25">
      <c r="A239" s="10" t="s">
        <v>22</v>
      </c>
      <c r="B239" s="10">
        <v>67</v>
      </c>
      <c r="C239" s="13" t="s">
        <v>286</v>
      </c>
      <c r="D239" s="23">
        <v>1978</v>
      </c>
      <c r="E239" s="29" t="s">
        <v>285</v>
      </c>
      <c r="F239" s="28"/>
      <c r="G239" s="26">
        <v>1.5138888888888889E-2</v>
      </c>
      <c r="H239" s="13" t="s">
        <v>87</v>
      </c>
    </row>
    <row r="240" spans="1:8" ht="18.75" customHeight="1" x14ac:dyDescent="0.25">
      <c r="A240" s="10" t="s">
        <v>23</v>
      </c>
      <c r="B240" s="10">
        <v>68</v>
      </c>
      <c r="C240" s="13" t="s">
        <v>287</v>
      </c>
      <c r="D240" s="23">
        <v>1974</v>
      </c>
      <c r="E240" s="29" t="s">
        <v>288</v>
      </c>
      <c r="F240" s="28"/>
      <c r="G240" s="26">
        <v>2.0127314814814817E-2</v>
      </c>
      <c r="H240" s="13" t="s">
        <v>87</v>
      </c>
    </row>
    <row r="241" spans="1:8" ht="18.75" customHeight="1" x14ac:dyDescent="0.25"/>
    <row r="242" spans="1:8" ht="18.75" customHeight="1" x14ac:dyDescent="0.3">
      <c r="A242" s="31" t="s">
        <v>123</v>
      </c>
      <c r="B242" s="31"/>
      <c r="C242" s="31"/>
      <c r="D242" s="8">
        <v>1973</v>
      </c>
      <c r="E242" s="8" t="s">
        <v>133</v>
      </c>
      <c r="F242" s="21">
        <v>1964</v>
      </c>
      <c r="G242" s="31" t="s">
        <v>71</v>
      </c>
      <c r="H242" s="31"/>
    </row>
    <row r="243" spans="1:8" ht="18.75" customHeight="1" x14ac:dyDescent="0.25">
      <c r="A243" s="10" t="s">
        <v>7</v>
      </c>
      <c r="B243" s="10">
        <v>57</v>
      </c>
      <c r="C243" s="13" t="s">
        <v>292</v>
      </c>
      <c r="D243" s="23">
        <v>1970</v>
      </c>
      <c r="E243" s="29" t="s">
        <v>293</v>
      </c>
      <c r="F243" s="28"/>
      <c r="G243" s="26">
        <v>1.480324074074074E-2</v>
      </c>
      <c r="H243" s="13" t="s">
        <v>87</v>
      </c>
    </row>
    <row r="244" spans="1:8" ht="18.75" customHeight="1" x14ac:dyDescent="0.25">
      <c r="A244" s="10" t="s">
        <v>19</v>
      </c>
      <c r="B244" s="10">
        <v>55</v>
      </c>
      <c r="C244" s="13" t="s">
        <v>291</v>
      </c>
      <c r="D244" s="23">
        <v>1968</v>
      </c>
      <c r="E244" s="29" t="s">
        <v>155</v>
      </c>
      <c r="F244" s="28"/>
      <c r="G244" s="26">
        <v>1.5196759259259259E-2</v>
      </c>
      <c r="H244" s="13" t="s">
        <v>87</v>
      </c>
    </row>
    <row r="245" spans="1:8" ht="18.75" customHeight="1" x14ac:dyDescent="0.25">
      <c r="A245" s="10" t="s">
        <v>20</v>
      </c>
      <c r="B245" s="10">
        <v>1</v>
      </c>
      <c r="C245" s="13" t="s">
        <v>251</v>
      </c>
      <c r="D245" s="23">
        <v>1966</v>
      </c>
      <c r="E245" s="29" t="s">
        <v>149</v>
      </c>
      <c r="F245" s="28"/>
      <c r="G245" s="26">
        <v>1.5601851851851851E-2</v>
      </c>
      <c r="H245" s="13" t="s">
        <v>87</v>
      </c>
    </row>
    <row r="246" spans="1:8" ht="18.75" customHeight="1" x14ac:dyDescent="0.25">
      <c r="A246" s="10" t="s">
        <v>21</v>
      </c>
      <c r="B246" s="14">
        <v>54</v>
      </c>
      <c r="C246" s="13" t="s">
        <v>289</v>
      </c>
      <c r="D246" s="23">
        <v>1968</v>
      </c>
      <c r="E246" s="29" t="s">
        <v>290</v>
      </c>
      <c r="F246" s="28"/>
      <c r="G246" s="27">
        <v>1.9050925925925926E-2</v>
      </c>
      <c r="H246" s="13" t="s">
        <v>87</v>
      </c>
    </row>
    <row r="247" spans="1:8" ht="18.75" customHeight="1" x14ac:dyDescent="0.25"/>
    <row r="248" spans="1:8" ht="18.75" customHeight="1" x14ac:dyDescent="0.3">
      <c r="A248" s="31" t="s">
        <v>124</v>
      </c>
      <c r="B248" s="31"/>
      <c r="C248" s="31"/>
      <c r="D248" s="8">
        <v>1963</v>
      </c>
      <c r="E248" s="8" t="s">
        <v>133</v>
      </c>
      <c r="F248" s="21">
        <v>1954</v>
      </c>
      <c r="G248" s="31" t="s">
        <v>71</v>
      </c>
      <c r="H248" s="31"/>
    </row>
    <row r="249" spans="1:8" ht="18.75" customHeight="1" x14ac:dyDescent="0.25">
      <c r="A249" s="10" t="s">
        <v>7</v>
      </c>
      <c r="B249" s="10">
        <v>63</v>
      </c>
      <c r="C249" s="13" t="s">
        <v>277</v>
      </c>
      <c r="D249" s="23">
        <v>1962</v>
      </c>
      <c r="E249" s="29" t="s">
        <v>278</v>
      </c>
      <c r="F249" s="28"/>
      <c r="G249" s="27">
        <v>1.5462962962962963E-2</v>
      </c>
      <c r="H249" s="13" t="s">
        <v>87</v>
      </c>
    </row>
    <row r="250" spans="1:8" ht="18.75" customHeight="1" x14ac:dyDescent="0.25">
      <c r="A250" s="10" t="s">
        <v>19</v>
      </c>
      <c r="B250" s="10">
        <v>41</v>
      </c>
      <c r="C250" s="13" t="s">
        <v>252</v>
      </c>
      <c r="D250" s="23">
        <v>1959</v>
      </c>
      <c r="E250" s="29" t="s">
        <v>253</v>
      </c>
      <c r="F250" s="28"/>
      <c r="G250" s="26">
        <v>1.6712962962962961E-2</v>
      </c>
      <c r="H250" s="13" t="s">
        <v>87</v>
      </c>
    </row>
    <row r="251" spans="1:8" ht="18.75" customHeight="1" x14ac:dyDescent="0.25">
      <c r="A251" s="10" t="s">
        <v>20</v>
      </c>
      <c r="B251" s="10">
        <v>59</v>
      </c>
      <c r="C251" s="13" t="s">
        <v>275</v>
      </c>
      <c r="D251" s="23">
        <v>1955</v>
      </c>
      <c r="E251" s="29" t="s">
        <v>276</v>
      </c>
      <c r="F251" s="28"/>
      <c r="G251" s="26">
        <v>1.7187499999999998E-2</v>
      </c>
      <c r="H251" s="13" t="s">
        <v>87</v>
      </c>
    </row>
    <row r="252" spans="1:8" ht="18.75" customHeight="1" x14ac:dyDescent="0.25">
      <c r="A252" s="10" t="s">
        <v>21</v>
      </c>
      <c r="B252" s="10">
        <v>66</v>
      </c>
      <c r="C252" s="13" t="s">
        <v>281</v>
      </c>
      <c r="D252" s="23">
        <v>1962</v>
      </c>
      <c r="E252" s="29" t="s">
        <v>265</v>
      </c>
      <c r="F252" s="28"/>
      <c r="G252" s="26">
        <v>1.7372685185185185E-2</v>
      </c>
      <c r="H252" s="13" t="s">
        <v>87</v>
      </c>
    </row>
    <row r="253" spans="1:8" ht="18.75" customHeight="1" x14ac:dyDescent="0.25">
      <c r="A253" s="10" t="s">
        <v>22</v>
      </c>
      <c r="B253" s="14">
        <v>65</v>
      </c>
      <c r="C253" s="13" t="s">
        <v>279</v>
      </c>
      <c r="D253" s="23">
        <v>1963</v>
      </c>
      <c r="E253" s="29" t="s">
        <v>280</v>
      </c>
      <c r="F253" s="28"/>
      <c r="G253" s="26">
        <v>2.342592592592593E-2</v>
      </c>
      <c r="H253" s="13" t="s">
        <v>87</v>
      </c>
    </row>
    <row r="254" spans="1:8" ht="18.75" customHeight="1" x14ac:dyDescent="0.25"/>
    <row r="255" spans="1:8" ht="18.75" customHeight="1" x14ac:dyDescent="0.3">
      <c r="A255" s="31" t="s">
        <v>125</v>
      </c>
      <c r="B255" s="31"/>
      <c r="C255" s="31"/>
      <c r="D255" s="8">
        <v>1953</v>
      </c>
      <c r="E255" s="8" t="s">
        <v>133</v>
      </c>
      <c r="F255" s="21">
        <v>1944</v>
      </c>
      <c r="G255" s="31" t="s">
        <v>71</v>
      </c>
      <c r="H255" s="31"/>
    </row>
    <row r="256" spans="1:8" ht="18.75" customHeight="1" x14ac:dyDescent="0.25">
      <c r="A256" s="10" t="s">
        <v>7</v>
      </c>
      <c r="B256" s="10">
        <v>56</v>
      </c>
      <c r="C256" s="11" t="s">
        <v>146</v>
      </c>
      <c r="D256" s="24">
        <v>1950</v>
      </c>
      <c r="E256" s="30" t="s">
        <v>147</v>
      </c>
      <c r="F256" s="28"/>
      <c r="G256" s="26">
        <v>1.7696759259259259E-2</v>
      </c>
      <c r="H256" s="13" t="s">
        <v>87</v>
      </c>
    </row>
    <row r="257" spans="1:8" ht="18.75" customHeight="1" x14ac:dyDescent="0.25">
      <c r="A257" s="10" t="s">
        <v>19</v>
      </c>
      <c r="B257" s="14">
        <v>37</v>
      </c>
      <c r="C257" s="15" t="s">
        <v>255</v>
      </c>
      <c r="D257" s="25">
        <v>1944</v>
      </c>
      <c r="E257" s="30" t="s">
        <v>256</v>
      </c>
      <c r="F257" s="28"/>
      <c r="G257" s="26">
        <v>2.1331018518518517E-2</v>
      </c>
      <c r="H257" s="13" t="s">
        <v>87</v>
      </c>
    </row>
    <row r="258" spans="1:8" ht="18.75" customHeight="1" x14ac:dyDescent="0.25">
      <c r="A258" s="10" t="s">
        <v>20</v>
      </c>
      <c r="B258" s="10">
        <v>51</v>
      </c>
      <c r="C258" s="11" t="s">
        <v>200</v>
      </c>
      <c r="D258" s="24">
        <v>1952</v>
      </c>
      <c r="E258" s="30" t="s">
        <v>199</v>
      </c>
      <c r="F258" s="28"/>
      <c r="G258" s="26">
        <v>2.1990740740740741E-2</v>
      </c>
      <c r="H258" s="13" t="s">
        <v>87</v>
      </c>
    </row>
    <row r="259" spans="1:8" ht="18.75" customHeight="1" x14ac:dyDescent="0.25">
      <c r="A259" s="10" t="s">
        <v>21</v>
      </c>
      <c r="B259" s="10">
        <v>44</v>
      </c>
      <c r="C259" s="11" t="s">
        <v>261</v>
      </c>
      <c r="D259" s="24">
        <v>1946</v>
      </c>
      <c r="E259" s="30" t="s">
        <v>262</v>
      </c>
      <c r="F259" s="28"/>
      <c r="G259" s="26">
        <v>2.3506944444444445E-2</v>
      </c>
      <c r="H259" s="13" t="s">
        <v>87</v>
      </c>
    </row>
    <row r="260" spans="1:8" ht="18.75" customHeight="1" x14ac:dyDescent="0.25"/>
    <row r="261" spans="1:8" ht="18.75" customHeight="1" x14ac:dyDescent="0.3">
      <c r="A261" s="31" t="s">
        <v>126</v>
      </c>
      <c r="B261" s="31"/>
      <c r="C261" s="31"/>
      <c r="D261" s="8">
        <v>1943</v>
      </c>
      <c r="E261" s="8" t="s">
        <v>133</v>
      </c>
      <c r="F261" s="8" t="s">
        <v>135</v>
      </c>
      <c r="G261" s="31" t="s">
        <v>31</v>
      </c>
      <c r="H261" s="31"/>
    </row>
    <row r="262" spans="1:8" ht="18.75" customHeight="1" x14ac:dyDescent="0.25">
      <c r="A262" s="10" t="s">
        <v>7</v>
      </c>
      <c r="B262" s="11">
        <v>36</v>
      </c>
      <c r="C262" s="13" t="s">
        <v>111</v>
      </c>
      <c r="D262" s="23">
        <v>1941</v>
      </c>
      <c r="E262" s="30" t="s">
        <v>141</v>
      </c>
      <c r="F262" s="28"/>
      <c r="G262" s="26">
        <v>7.743055555555556E-3</v>
      </c>
      <c r="H262" s="13" t="s">
        <v>87</v>
      </c>
    </row>
  </sheetData>
  <mergeCells count="54">
    <mergeCell ref="A248:C248"/>
    <mergeCell ref="G248:H248"/>
    <mergeCell ref="A255:C255"/>
    <mergeCell ref="G255:H255"/>
    <mergeCell ref="A261:C261"/>
    <mergeCell ref="G261:H261"/>
    <mergeCell ref="A221:C221"/>
    <mergeCell ref="G221:H221"/>
    <mergeCell ref="A234:C234"/>
    <mergeCell ref="G234:H234"/>
    <mergeCell ref="A242:C242"/>
    <mergeCell ref="G242:H242"/>
    <mergeCell ref="A204:C204"/>
    <mergeCell ref="G204:H204"/>
    <mergeCell ref="A209:C209"/>
    <mergeCell ref="G209:H209"/>
    <mergeCell ref="A213:C213"/>
    <mergeCell ref="G213:H213"/>
    <mergeCell ref="A183:C183"/>
    <mergeCell ref="G183:H183"/>
    <mergeCell ref="A188:C188"/>
    <mergeCell ref="G188:H188"/>
    <mergeCell ref="A194:C194"/>
    <mergeCell ref="G194:H194"/>
    <mergeCell ref="A165:C165"/>
    <mergeCell ref="G165:H165"/>
    <mergeCell ref="A173:C173"/>
    <mergeCell ref="G173:H173"/>
    <mergeCell ref="A178:C178"/>
    <mergeCell ref="G178:H178"/>
    <mergeCell ref="A133:C133"/>
    <mergeCell ref="G133:H133"/>
    <mergeCell ref="A137:C137"/>
    <mergeCell ref="G137:H137"/>
    <mergeCell ref="A151:C151"/>
    <mergeCell ref="G151:H151"/>
    <mergeCell ref="A105:C105"/>
    <mergeCell ref="G105:H105"/>
    <mergeCell ref="A118:C118"/>
    <mergeCell ref="G118:H118"/>
    <mergeCell ref="A45:C45"/>
    <mergeCell ref="G45:H45"/>
    <mergeCell ref="A65:C65"/>
    <mergeCell ref="G65:H65"/>
    <mergeCell ref="A90:C90"/>
    <mergeCell ref="G90:H90"/>
    <mergeCell ref="A3:C3"/>
    <mergeCell ref="G3:H3"/>
    <mergeCell ref="A13:C13"/>
    <mergeCell ref="G13:H13"/>
    <mergeCell ref="A23:C23"/>
    <mergeCell ref="G23:H23"/>
    <mergeCell ref="E2:F2"/>
    <mergeCell ref="E22:F22"/>
  </mergeCells>
  <pageMargins left="0.59055118110236227" right="0.19685039370078741" top="0.39370078740157483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8"/>
  <sheetViews>
    <sheetView workbookViewId="0">
      <selection activeCell="H4" sqref="H4"/>
    </sheetView>
  </sheetViews>
  <sheetFormatPr defaultRowHeight="15" x14ac:dyDescent="0.25"/>
  <cols>
    <col min="1" max="1" width="12.7109375" bestFit="1" customWidth="1"/>
    <col min="2" max="2" width="19.28515625" style="6" bestFit="1" customWidth="1"/>
    <col min="3" max="4" width="13.5703125" style="1" customWidth="1"/>
    <col min="5" max="5" width="10" style="4" bestFit="1" customWidth="1"/>
  </cols>
  <sheetData>
    <row r="1" spans="1:12" x14ac:dyDescent="0.25">
      <c r="A1" t="s">
        <v>33</v>
      </c>
      <c r="B1" s="6" t="s">
        <v>34</v>
      </c>
      <c r="C1" s="1" t="s">
        <v>35</v>
      </c>
      <c r="E1" s="4" t="s">
        <v>36</v>
      </c>
      <c r="H1" s="18" t="s">
        <v>142</v>
      </c>
    </row>
    <row r="2" spans="1:12" x14ac:dyDescent="0.25">
      <c r="A2" s="16">
        <v>0.375</v>
      </c>
      <c r="B2" s="6" t="s">
        <v>37</v>
      </c>
      <c r="C2" s="1">
        <f>H$3-7</f>
        <v>2016</v>
      </c>
      <c r="D2" s="1">
        <f>H$3-6</f>
        <v>2017</v>
      </c>
      <c r="E2" s="4" t="s">
        <v>5</v>
      </c>
      <c r="H2" t="s">
        <v>143</v>
      </c>
    </row>
    <row r="3" spans="1:12" x14ac:dyDescent="0.25">
      <c r="A3" s="16">
        <v>0.37847222222222227</v>
      </c>
      <c r="B3" s="6" t="s">
        <v>39</v>
      </c>
      <c r="C3" s="1">
        <f>H$3-7</f>
        <v>2016</v>
      </c>
      <c r="D3" s="1">
        <f>H$3-6</f>
        <v>2017</v>
      </c>
      <c r="E3" s="4" t="s">
        <v>5</v>
      </c>
      <c r="H3">
        <v>2023</v>
      </c>
      <c r="L3" t="s">
        <v>132</v>
      </c>
    </row>
    <row r="4" spans="1:12" x14ac:dyDescent="0.25">
      <c r="A4" s="16">
        <v>0.38194444444444442</v>
      </c>
      <c r="B4" s="6" t="s">
        <v>40</v>
      </c>
      <c r="C4" s="1">
        <f>H$3-9</f>
        <v>2014</v>
      </c>
      <c r="D4" s="1">
        <f>H$3-8</f>
        <v>2015</v>
      </c>
      <c r="E4" s="4" t="s">
        <v>5</v>
      </c>
    </row>
    <row r="5" spans="1:12" x14ac:dyDescent="0.25">
      <c r="A5" s="16">
        <v>0.38541666666666669</v>
      </c>
      <c r="B5" s="6" t="s">
        <v>42</v>
      </c>
      <c r="C5" s="1">
        <f>H$3-9</f>
        <v>2014</v>
      </c>
      <c r="D5" s="1">
        <f>H$3-8</f>
        <v>2015</v>
      </c>
      <c r="E5" s="4" t="s">
        <v>5</v>
      </c>
    </row>
    <row r="6" spans="1:12" x14ac:dyDescent="0.25">
      <c r="A6" s="16">
        <v>0.3923611111111111</v>
      </c>
      <c r="B6" s="6" t="s">
        <v>43</v>
      </c>
      <c r="C6" s="1">
        <f>H$3-11</f>
        <v>2012</v>
      </c>
      <c r="D6" s="1">
        <f>H$3-10</f>
        <v>2013</v>
      </c>
      <c r="E6" s="4" t="s">
        <v>5</v>
      </c>
    </row>
    <row r="7" spans="1:12" x14ac:dyDescent="0.25">
      <c r="A7" s="16">
        <v>0.39583333333333331</v>
      </c>
      <c r="B7" s="6" t="s">
        <v>45</v>
      </c>
      <c r="C7" s="1">
        <f>H$3-13</f>
        <v>2010</v>
      </c>
      <c r="D7" s="1">
        <f>H$3-12</f>
        <v>2011</v>
      </c>
      <c r="E7" s="4" t="s">
        <v>5</v>
      </c>
    </row>
    <row r="8" spans="1:12" x14ac:dyDescent="0.25">
      <c r="A8" s="16">
        <v>0.39930555555555558</v>
      </c>
      <c r="B8" s="6" t="s">
        <v>47</v>
      </c>
      <c r="C8" s="1">
        <f>H$3-11</f>
        <v>2012</v>
      </c>
      <c r="D8" s="1">
        <f>H$3-10</f>
        <v>2013</v>
      </c>
      <c r="E8" s="4" t="s">
        <v>30</v>
      </c>
    </row>
    <row r="9" spans="1:12" x14ac:dyDescent="0.25">
      <c r="A9" s="16">
        <v>0.40625</v>
      </c>
      <c r="B9" s="6" t="s">
        <v>48</v>
      </c>
      <c r="C9" s="1">
        <f>H$3-13</f>
        <v>2010</v>
      </c>
      <c r="D9" s="1">
        <f>H$3-12</f>
        <v>2011</v>
      </c>
      <c r="E9" s="4" t="s">
        <v>30</v>
      </c>
    </row>
    <row r="10" spans="1:12" x14ac:dyDescent="0.25">
      <c r="A10" s="16">
        <v>0.41319444444444442</v>
      </c>
      <c r="B10" s="6" t="s">
        <v>49</v>
      </c>
      <c r="C10" s="1">
        <f>H$3-15</f>
        <v>2008</v>
      </c>
      <c r="D10" s="1">
        <f>H$3-14</f>
        <v>2009</v>
      </c>
      <c r="E10" s="4" t="s">
        <v>30</v>
      </c>
    </row>
    <row r="11" spans="1:12" x14ac:dyDescent="0.25">
      <c r="A11" s="16">
        <v>0.4201388888888889</v>
      </c>
      <c r="B11" s="6" t="s">
        <v>51</v>
      </c>
      <c r="C11" s="1">
        <f>H$3-5</f>
        <v>2018</v>
      </c>
      <c r="D11" s="1" t="s">
        <v>134</v>
      </c>
      <c r="E11" s="4" t="s">
        <v>53</v>
      </c>
    </row>
    <row r="12" spans="1:12" x14ac:dyDescent="0.25">
      <c r="A12" s="16">
        <v>0.4236111111111111</v>
      </c>
      <c r="B12" s="6" t="s">
        <v>54</v>
      </c>
      <c r="C12" s="1">
        <f>H$3-5</f>
        <v>2018</v>
      </c>
      <c r="D12" s="1" t="s">
        <v>134</v>
      </c>
      <c r="E12" s="4" t="s">
        <v>53</v>
      </c>
    </row>
    <row r="13" spans="1:12" x14ac:dyDescent="0.25">
      <c r="A13" s="16">
        <v>0.43402777777777773</v>
      </c>
      <c r="B13" s="6" t="s">
        <v>55</v>
      </c>
      <c r="C13" s="1">
        <f>H$3-15</f>
        <v>2008</v>
      </c>
      <c r="D13" s="1">
        <f>H$3-14</f>
        <v>2009</v>
      </c>
      <c r="E13" s="4" t="s">
        <v>31</v>
      </c>
    </row>
    <row r="14" spans="1:12" x14ac:dyDescent="0.25">
      <c r="A14" s="16">
        <v>0.44444444444444442</v>
      </c>
      <c r="B14" s="6" t="s">
        <v>56</v>
      </c>
      <c r="C14" s="1">
        <f>H$3-17</f>
        <v>2006</v>
      </c>
      <c r="D14" s="1">
        <f>H$3-16</f>
        <v>2007</v>
      </c>
      <c r="E14" s="4" t="s">
        <v>31</v>
      </c>
    </row>
    <row r="15" spans="1:12" x14ac:dyDescent="0.25">
      <c r="A15" s="16">
        <v>0.44444444444444442</v>
      </c>
      <c r="B15" s="6" t="s">
        <v>58</v>
      </c>
      <c r="C15" s="1">
        <f>H$3-19</f>
        <v>2004</v>
      </c>
      <c r="D15" s="1">
        <f>H$3-18</f>
        <v>2005</v>
      </c>
      <c r="E15" s="4" t="s">
        <v>31</v>
      </c>
    </row>
    <row r="16" spans="1:12" x14ac:dyDescent="0.25">
      <c r="A16" s="16">
        <v>0.4548611111111111</v>
      </c>
      <c r="B16" s="6" t="s">
        <v>60</v>
      </c>
      <c r="C16" s="1">
        <f>H$3-17</f>
        <v>2006</v>
      </c>
      <c r="D16" s="1">
        <f>H$3-16</f>
        <v>2007</v>
      </c>
      <c r="E16" s="4" t="s">
        <v>32</v>
      </c>
    </row>
    <row r="17" spans="1:5" x14ac:dyDescent="0.25">
      <c r="A17" s="16">
        <v>0.4548611111111111</v>
      </c>
      <c r="B17" s="6" t="s">
        <v>61</v>
      </c>
      <c r="C17" s="1">
        <f>H$3-19</f>
        <v>2004</v>
      </c>
      <c r="D17" s="1">
        <f>H$3-18</f>
        <v>2005</v>
      </c>
      <c r="E17" s="4" t="s">
        <v>32</v>
      </c>
    </row>
    <row r="18" spans="1:5" x14ac:dyDescent="0.25">
      <c r="A18" s="16">
        <v>0.46180555555555558</v>
      </c>
      <c r="B18" s="6" t="s">
        <v>62</v>
      </c>
      <c r="C18" s="1">
        <f>H$3-20</f>
        <v>2003</v>
      </c>
      <c r="D18" s="1">
        <f>H$3-34</f>
        <v>1989</v>
      </c>
      <c r="E18" s="4" t="s">
        <v>32</v>
      </c>
    </row>
    <row r="19" spans="1:5" x14ac:dyDescent="0.25">
      <c r="A19" s="16"/>
      <c r="B19" s="6" t="s">
        <v>65</v>
      </c>
      <c r="C19" s="1">
        <f>H$3-35</f>
        <v>1988</v>
      </c>
      <c r="D19" s="1">
        <f>H$3-44</f>
        <v>1979</v>
      </c>
      <c r="E19" s="4" t="s">
        <v>32</v>
      </c>
    </row>
    <row r="20" spans="1:5" x14ac:dyDescent="0.25">
      <c r="A20" s="16"/>
      <c r="B20" s="6" t="s">
        <v>66</v>
      </c>
      <c r="C20" s="1">
        <f>H$3-45</f>
        <v>1978</v>
      </c>
      <c r="D20" s="1">
        <f>H$3-54</f>
        <v>1969</v>
      </c>
      <c r="E20" s="4" t="s">
        <v>32</v>
      </c>
    </row>
    <row r="21" spans="1:5" x14ac:dyDescent="0.25">
      <c r="A21" s="16"/>
      <c r="B21" s="6" t="s">
        <v>84</v>
      </c>
      <c r="C21" s="1">
        <f>H$3-55</f>
        <v>1968</v>
      </c>
      <c r="D21" s="1" t="s">
        <v>135</v>
      </c>
      <c r="E21" s="4" t="s">
        <v>32</v>
      </c>
    </row>
    <row r="22" spans="1:5" x14ac:dyDescent="0.25">
      <c r="A22" s="16">
        <v>0.4826388888888889</v>
      </c>
      <c r="B22" s="6" t="s">
        <v>69</v>
      </c>
      <c r="C22" s="1">
        <f>H$3-20</f>
        <v>2003</v>
      </c>
      <c r="D22" s="1" t="s">
        <v>135</v>
      </c>
      <c r="E22" s="4" t="s">
        <v>71</v>
      </c>
    </row>
    <row r="23" spans="1:5" x14ac:dyDescent="0.25">
      <c r="A23" s="16">
        <v>0.5</v>
      </c>
      <c r="B23" s="6" t="s">
        <v>72</v>
      </c>
      <c r="C23" s="1">
        <f>H$3-20</f>
        <v>2003</v>
      </c>
      <c r="D23" s="1" t="s">
        <v>135</v>
      </c>
      <c r="E23" s="4" t="s">
        <v>73</v>
      </c>
    </row>
    <row r="24" spans="1:5" x14ac:dyDescent="0.25">
      <c r="B24" s="6" t="s">
        <v>74</v>
      </c>
      <c r="C24" s="1">
        <f>H$3-40</f>
        <v>1983</v>
      </c>
      <c r="D24" s="1">
        <f>H$3-49</f>
        <v>1974</v>
      </c>
      <c r="E24" s="4" t="s">
        <v>71</v>
      </c>
    </row>
    <row r="25" spans="1:5" x14ac:dyDescent="0.25">
      <c r="B25" s="6" t="s">
        <v>76</v>
      </c>
      <c r="C25" s="1">
        <f>H$3-50</f>
        <v>1973</v>
      </c>
      <c r="D25" s="1">
        <f>H$3-59</f>
        <v>1964</v>
      </c>
      <c r="E25" s="4" t="s">
        <v>71</v>
      </c>
    </row>
    <row r="26" spans="1:5" x14ac:dyDescent="0.25">
      <c r="B26" s="6" t="s">
        <v>78</v>
      </c>
      <c r="C26" s="1">
        <f>H$3-60</f>
        <v>1963</v>
      </c>
      <c r="D26" s="1">
        <f>H$3-69</f>
        <v>1954</v>
      </c>
      <c r="E26" s="4" t="s">
        <v>71</v>
      </c>
    </row>
    <row r="27" spans="1:5" x14ac:dyDescent="0.25">
      <c r="B27" s="6" t="s">
        <v>80</v>
      </c>
      <c r="C27" s="1">
        <f>H$3-70</f>
        <v>1953</v>
      </c>
      <c r="D27" s="1">
        <f>H$3-79</f>
        <v>1944</v>
      </c>
      <c r="E27" s="4" t="s">
        <v>71</v>
      </c>
    </row>
    <row r="28" spans="1:5" x14ac:dyDescent="0.25">
      <c r="B28" s="6" t="s">
        <v>82</v>
      </c>
      <c r="C28" s="1">
        <f>H$3-80</f>
        <v>1943</v>
      </c>
      <c r="D28" s="1" t="s">
        <v>135</v>
      </c>
      <c r="E28" s="4" t="s">
        <v>31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28"/>
  <sheetViews>
    <sheetView topLeftCell="B1" workbookViewId="0">
      <selection activeCell="E2" sqref="E2"/>
    </sheetView>
  </sheetViews>
  <sheetFormatPr defaultRowHeight="15" x14ac:dyDescent="0.25"/>
  <cols>
    <col min="2" max="2" width="19.28515625" bestFit="1" customWidth="1"/>
    <col min="3" max="3" width="12.5703125" bestFit="1" customWidth="1"/>
    <col min="4" max="4" width="9.140625" style="17"/>
    <col min="5" max="5" width="8.140625" customWidth="1"/>
  </cols>
  <sheetData>
    <row r="1" spans="2:7" x14ac:dyDescent="0.25">
      <c r="D1" s="17" t="s">
        <v>85</v>
      </c>
    </row>
    <row r="2" spans="2:7" x14ac:dyDescent="0.25">
      <c r="B2" s="6" t="s">
        <v>37</v>
      </c>
      <c r="C2" s="1" t="s">
        <v>38</v>
      </c>
    </row>
    <row r="3" spans="2:7" x14ac:dyDescent="0.25">
      <c r="B3" s="6" t="s">
        <v>39</v>
      </c>
      <c r="C3" s="1" t="s">
        <v>38</v>
      </c>
    </row>
    <row r="4" spans="2:7" x14ac:dyDescent="0.25">
      <c r="B4" s="6" t="s">
        <v>40</v>
      </c>
      <c r="C4" s="1" t="s">
        <v>41</v>
      </c>
      <c r="D4" s="17" t="s">
        <v>86</v>
      </c>
      <c r="E4" t="s">
        <v>88</v>
      </c>
      <c r="G4">
        <v>2012</v>
      </c>
    </row>
    <row r="5" spans="2:7" x14ac:dyDescent="0.25">
      <c r="B5" s="6" t="s">
        <v>42</v>
      </c>
      <c r="C5" s="1" t="s">
        <v>41</v>
      </c>
      <c r="D5" s="17">
        <v>1.6203703703703703E-3</v>
      </c>
      <c r="E5" t="s">
        <v>140</v>
      </c>
      <c r="G5">
        <v>2022</v>
      </c>
    </row>
    <row r="6" spans="2:7" x14ac:dyDescent="0.25">
      <c r="B6" s="6" t="s">
        <v>43</v>
      </c>
      <c r="C6" s="1" t="s">
        <v>44</v>
      </c>
      <c r="D6" s="17">
        <v>1.5740740740740741E-3</v>
      </c>
      <c r="E6" t="s">
        <v>89</v>
      </c>
      <c r="G6">
        <v>2011</v>
      </c>
    </row>
    <row r="7" spans="2:7" x14ac:dyDescent="0.25">
      <c r="B7" s="6" t="s">
        <v>45</v>
      </c>
      <c r="C7" s="1" t="s">
        <v>46</v>
      </c>
      <c r="D7" s="17">
        <v>1.5277777777777779E-3</v>
      </c>
      <c r="E7" t="s">
        <v>138</v>
      </c>
      <c r="G7">
        <v>2017</v>
      </c>
    </row>
    <row r="8" spans="2:7" x14ac:dyDescent="0.25">
      <c r="B8" s="6" t="s">
        <v>47</v>
      </c>
      <c r="C8" s="1" t="s">
        <v>44</v>
      </c>
      <c r="D8" s="17" t="s">
        <v>90</v>
      </c>
      <c r="E8" t="s">
        <v>91</v>
      </c>
      <c r="G8">
        <v>2010</v>
      </c>
    </row>
    <row r="9" spans="2:7" x14ac:dyDescent="0.25">
      <c r="B9" s="6" t="s">
        <v>48</v>
      </c>
      <c r="C9" s="1" t="s">
        <v>46</v>
      </c>
      <c r="D9" s="19" t="s">
        <v>129</v>
      </c>
      <c r="E9" t="s">
        <v>128</v>
      </c>
      <c r="G9">
        <v>2014</v>
      </c>
    </row>
    <row r="10" spans="2:7" x14ac:dyDescent="0.25">
      <c r="B10" s="6" t="s">
        <v>49</v>
      </c>
      <c r="C10" s="1" t="s">
        <v>50</v>
      </c>
      <c r="D10" s="17" t="s">
        <v>92</v>
      </c>
      <c r="E10" t="s">
        <v>93</v>
      </c>
      <c r="G10">
        <v>2010</v>
      </c>
    </row>
    <row r="11" spans="2:7" x14ac:dyDescent="0.25">
      <c r="B11" s="6" t="s">
        <v>51</v>
      </c>
      <c r="C11" s="1" t="s">
        <v>52</v>
      </c>
    </row>
    <row r="12" spans="2:7" x14ac:dyDescent="0.25">
      <c r="B12" s="6" t="s">
        <v>54</v>
      </c>
      <c r="C12" s="1" t="s">
        <v>52</v>
      </c>
    </row>
    <row r="13" spans="2:7" x14ac:dyDescent="0.25">
      <c r="B13" s="6" t="s">
        <v>55</v>
      </c>
      <c r="C13" s="1" t="s">
        <v>50</v>
      </c>
      <c r="D13" s="17">
        <v>4.0856481481481481E-3</v>
      </c>
      <c r="E13" t="s">
        <v>128</v>
      </c>
      <c r="G13">
        <v>2015</v>
      </c>
    </row>
    <row r="14" spans="2:7" x14ac:dyDescent="0.25">
      <c r="B14" s="6" t="s">
        <v>56</v>
      </c>
      <c r="C14" s="1" t="s">
        <v>57</v>
      </c>
      <c r="D14" s="17">
        <v>5.0925925925925921E-3</v>
      </c>
      <c r="E14" t="s">
        <v>136</v>
      </c>
      <c r="G14">
        <v>2016</v>
      </c>
    </row>
    <row r="15" spans="2:7" x14ac:dyDescent="0.25">
      <c r="B15" s="6" t="s">
        <v>58</v>
      </c>
      <c r="C15" s="1" t="s">
        <v>59</v>
      </c>
      <c r="D15" s="17" t="s">
        <v>94</v>
      </c>
      <c r="E15" t="s">
        <v>95</v>
      </c>
      <c r="G15">
        <v>2011</v>
      </c>
    </row>
    <row r="16" spans="2:7" x14ac:dyDescent="0.25">
      <c r="B16" s="6" t="s">
        <v>60</v>
      </c>
      <c r="C16" s="1" t="s">
        <v>57</v>
      </c>
      <c r="D16" s="17" t="s">
        <v>96</v>
      </c>
      <c r="E16" t="s">
        <v>97</v>
      </c>
      <c r="G16">
        <v>2013</v>
      </c>
    </row>
    <row r="17" spans="2:7" x14ac:dyDescent="0.25">
      <c r="B17" s="6" t="s">
        <v>61</v>
      </c>
      <c r="C17" s="1" t="s">
        <v>59</v>
      </c>
      <c r="D17" s="17" t="s">
        <v>98</v>
      </c>
      <c r="E17" t="s">
        <v>99</v>
      </c>
      <c r="G17">
        <v>2011</v>
      </c>
    </row>
    <row r="18" spans="2:7" x14ac:dyDescent="0.25">
      <c r="B18" s="6" t="s">
        <v>62</v>
      </c>
      <c r="C18" s="1" t="s">
        <v>63</v>
      </c>
      <c r="D18" s="17" t="s">
        <v>100</v>
      </c>
      <c r="E18" t="s">
        <v>101</v>
      </c>
      <c r="G18">
        <v>2009</v>
      </c>
    </row>
    <row r="19" spans="2:7" x14ac:dyDescent="0.25">
      <c r="B19" s="6" t="s">
        <v>65</v>
      </c>
      <c r="C19" s="1" t="s">
        <v>64</v>
      </c>
      <c r="D19" s="17" t="s">
        <v>102</v>
      </c>
      <c r="E19" t="s">
        <v>103</v>
      </c>
      <c r="G19">
        <v>2011</v>
      </c>
    </row>
    <row r="20" spans="2:7" x14ac:dyDescent="0.25">
      <c r="B20" s="6" t="s">
        <v>66</v>
      </c>
      <c r="C20" s="1" t="s">
        <v>67</v>
      </c>
      <c r="D20" s="19" t="s">
        <v>137</v>
      </c>
      <c r="E20" t="s">
        <v>130</v>
      </c>
      <c r="G20">
        <v>2016</v>
      </c>
    </row>
    <row r="21" spans="2:7" x14ac:dyDescent="0.25">
      <c r="B21" s="6" t="s">
        <v>84</v>
      </c>
      <c r="C21" s="1" t="s">
        <v>68</v>
      </c>
      <c r="D21" s="17">
        <v>1.0115740740740741E-2</v>
      </c>
      <c r="E21" t="s">
        <v>139</v>
      </c>
      <c r="G21">
        <v>2017</v>
      </c>
    </row>
    <row r="22" spans="2:7" x14ac:dyDescent="0.25">
      <c r="B22" s="6" t="s">
        <v>69</v>
      </c>
      <c r="C22" s="1" t="s">
        <v>70</v>
      </c>
      <c r="D22" s="17" t="s">
        <v>104</v>
      </c>
      <c r="E22" t="s">
        <v>105</v>
      </c>
      <c r="G22">
        <v>2012</v>
      </c>
    </row>
    <row r="23" spans="2:7" x14ac:dyDescent="0.25">
      <c r="B23" s="6" t="s">
        <v>72</v>
      </c>
      <c r="C23" s="1" t="s">
        <v>70</v>
      </c>
      <c r="D23" s="17" t="s">
        <v>106</v>
      </c>
      <c r="E23" t="s">
        <v>107</v>
      </c>
      <c r="G23">
        <v>2013</v>
      </c>
    </row>
    <row r="24" spans="2:7" x14ac:dyDescent="0.25">
      <c r="B24" s="6" t="s">
        <v>74</v>
      </c>
      <c r="C24" s="1" t="s">
        <v>75</v>
      </c>
      <c r="D24" s="17" t="s">
        <v>108</v>
      </c>
      <c r="E24" t="s">
        <v>109</v>
      </c>
      <c r="G24">
        <v>2011</v>
      </c>
    </row>
    <row r="25" spans="2:7" x14ac:dyDescent="0.25">
      <c r="B25" s="6" t="s">
        <v>76</v>
      </c>
      <c r="C25" s="1" t="s">
        <v>77</v>
      </c>
      <c r="D25" s="17">
        <v>1.3078703703703703E-2</v>
      </c>
      <c r="E25" t="s">
        <v>109</v>
      </c>
      <c r="G25">
        <v>2022</v>
      </c>
    </row>
    <row r="26" spans="2:7" x14ac:dyDescent="0.25">
      <c r="B26" s="6" t="s">
        <v>78</v>
      </c>
      <c r="C26" s="1" t="s">
        <v>79</v>
      </c>
      <c r="D26" s="17">
        <v>1.4467592592592593E-2</v>
      </c>
      <c r="E26" t="s">
        <v>131</v>
      </c>
      <c r="G26">
        <v>2016</v>
      </c>
    </row>
    <row r="27" spans="2:7" x14ac:dyDescent="0.25">
      <c r="B27" s="6" t="s">
        <v>80</v>
      </c>
      <c r="C27" s="1" t="s">
        <v>81</v>
      </c>
      <c r="D27" s="17" t="s">
        <v>110</v>
      </c>
      <c r="E27" t="s">
        <v>111</v>
      </c>
      <c r="G27">
        <v>2011</v>
      </c>
    </row>
    <row r="28" spans="2:7" x14ac:dyDescent="0.25">
      <c r="B28" s="6" t="s">
        <v>82</v>
      </c>
      <c r="C28" s="1" t="s">
        <v>83</v>
      </c>
      <c r="D28" s="17">
        <v>7.7314814814814815E-3</v>
      </c>
      <c r="E28" t="s">
        <v>111</v>
      </c>
      <c r="G28">
        <v>2022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Vysledky</vt:lpstr>
      <vt:lpstr>Věkové kategorie</vt:lpstr>
      <vt:lpstr>Rekordy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2023-10-21T14:19:48Z</dcterms:modified>
</cp:coreProperties>
</file>