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 tabRatio="937" firstSheet="1" activeTab="13"/>
  </bookViews>
  <sheets>
    <sheet name="Putim" sheetId="5" state="hidden" r:id="rId1"/>
    <sheet name="Prachatice" sheetId="3" r:id="rId2"/>
    <sheet name="Tálín duatlon" sheetId="4" r:id="rId3"/>
    <sheet name="Jindřichův Hradec" sheetId="7" r:id="rId4"/>
    <sheet name="Holubov" sheetId="8" r:id="rId5"/>
    <sheet name="Tálín" sheetId="9" r:id="rId6"/>
    <sheet name="Jivno" sheetId="10" r:id="rId7"/>
    <sheet name="Hlincova Hora" sheetId="12" state="hidden" r:id="rId8"/>
    <sheet name="Podroužek" sheetId="13" r:id="rId9"/>
    <sheet name="Zliv" sheetId="14" r:id="rId10"/>
    <sheet name="Zliv štafety" sheetId="15" state="hidden" r:id="rId11"/>
    <sheet name="Vráž" sheetId="16" r:id="rId12"/>
    <sheet name="Budičovice týmy" sheetId="17" state="hidden" r:id="rId13"/>
    <sheet name="Celkové Muži" sheetId="18" r:id="rId14"/>
    <sheet name="Celkové Ženy" sheetId="19" r:id="rId15"/>
    <sheet name="družstva" sheetId="21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xlfn_SUMIFS">NA()</definedName>
    <definedName name="_xlnm._FilterDatabase" localSheetId="13" hidden="1">'Celkové Muži'!$A$5:$AF$231</definedName>
    <definedName name="_xlnm._FilterDatabase" localSheetId="14" hidden="1">'Celkové Ženy'!$A$5:$IU$121</definedName>
    <definedName name="_xlnm._FilterDatabase" localSheetId="7" hidden="1">'Hlincova Hora'!$A$4:$S$44</definedName>
    <definedName name="_xlnm._FilterDatabase" localSheetId="4" hidden="1">Holubov!$A$4:$S$103</definedName>
    <definedName name="_xlnm._FilterDatabase" localSheetId="3" hidden="1">'Jindřichův Hradec'!$A$4:$S$53</definedName>
    <definedName name="_xlnm._FilterDatabase" localSheetId="6" hidden="1">Jivno!$A$4:$S$48</definedName>
    <definedName name="_xlnm._FilterDatabase" localSheetId="8" hidden="1">Podroužek!$A$4:$S$49</definedName>
    <definedName name="_xlnm._FilterDatabase" localSheetId="1" hidden="1">Prachatice!$A$4:$S$35</definedName>
    <definedName name="_xlnm._FilterDatabase" localSheetId="0" hidden="1">Putim!$A$44:$S$66</definedName>
    <definedName name="_xlnm._FilterDatabase" localSheetId="5" hidden="1">Tálín!$A$4:$S$55</definedName>
    <definedName name="_xlnm._FilterDatabase" localSheetId="2" hidden="1">'Tálín duatlon'!$A$4:$S$32</definedName>
    <definedName name="_xlnm._FilterDatabase" localSheetId="11" hidden="1">Vráž!$A$4:$S$30</definedName>
    <definedName name="_xlnm._FilterDatabase" localSheetId="9" hidden="1">Zliv!$A$4:$S$48</definedName>
    <definedName name="Excel_BuiltIn__FilterDatabase" localSheetId="12">'Celkové Muži'!$A$4:$U$19</definedName>
    <definedName name="Excel_BuiltIn__FilterDatabase" localSheetId="13">#REF!</definedName>
    <definedName name="Excel_BuiltIn__FilterDatabase" localSheetId="14">'Celkové Ženy'!$A$3:$AF$301</definedName>
    <definedName name="Excel_BuiltIn__FilterDatabase" localSheetId="7">#REF!</definedName>
    <definedName name="Excel_BuiltIn__FilterDatabase" localSheetId="4">Jivno!$A$4:$S$37</definedName>
    <definedName name="Excel_BuiltIn__FilterDatabase" localSheetId="3">Tálín!$A$4:$S$34</definedName>
    <definedName name="Excel_BuiltIn__FilterDatabase" localSheetId="6">'Hlincova Hora'!$A$4:$S$42</definedName>
    <definedName name="Excel_BuiltIn__FilterDatabase" localSheetId="8">'Zliv štafety'!$A$4:$R$47</definedName>
    <definedName name="Excel_BuiltIn__FilterDatabase" localSheetId="1">#REF!</definedName>
    <definedName name="Excel_BuiltIn__FilterDatabase" localSheetId="0">#REF!</definedName>
    <definedName name="Excel_BuiltIn__FilterDatabase" localSheetId="5">Podroužek!$A$4:$S$45</definedName>
    <definedName name="Excel_BuiltIn__FilterDatabase" localSheetId="2">Putim!$A$4:$S$29</definedName>
    <definedName name="Excel_BuiltIn__FilterDatabase" localSheetId="11">#REF!</definedName>
    <definedName name="Excel_BuiltIn__FilterDatabase" localSheetId="9">#REF!</definedName>
    <definedName name="Excel_BuiltIn__FilterDatabase" localSheetId="10">'Celkové Ženy'!$A$4:$U$19</definedName>
    <definedName name="Excel_BuiltIn_Print_Area" localSheetId="13">#REF!</definedName>
    <definedName name="_xlnm.Print_Area" localSheetId="13">'Celkové Muži'!$A$1:$AF$157</definedName>
    <definedName name="_xlnm.Print_Area" localSheetId="14">'Celkové Ženy'!$A$1:$AF$45</definedName>
    <definedName name="_xlnm.Print_Area" localSheetId="15">družstva!$A$1:$H$113</definedName>
  </definedNames>
  <calcPr calcId="191029"/>
</workbook>
</file>

<file path=xl/calcChain.xml><?xml version="1.0" encoding="utf-8"?>
<calcChain xmlns="http://schemas.openxmlformats.org/spreadsheetml/2006/main">
  <c r="Q5" i="10"/>
  <c r="Q53" i="7"/>
  <c r="P53"/>
  <c r="O53"/>
  <c r="M53"/>
  <c r="L53"/>
  <c r="K53"/>
  <c r="J53"/>
  <c r="I53"/>
  <c r="G53"/>
  <c r="F53"/>
  <c r="E53"/>
  <c r="D53"/>
  <c r="C53"/>
  <c r="B53"/>
  <c r="A53"/>
  <c r="Q52"/>
  <c r="P52"/>
  <c r="O52"/>
  <c r="M52"/>
  <c r="L52"/>
  <c r="K52"/>
  <c r="J52"/>
  <c r="I52"/>
  <c r="G52"/>
  <c r="F52"/>
  <c r="E52"/>
  <c r="D52"/>
  <c r="C52"/>
  <c r="B52"/>
  <c r="A52"/>
  <c r="Q51"/>
  <c r="P51"/>
  <c r="O51"/>
  <c r="M51"/>
  <c r="L51"/>
  <c r="K51"/>
  <c r="J51"/>
  <c r="I51"/>
  <c r="G51"/>
  <c r="F51"/>
  <c r="E51"/>
  <c r="D51"/>
  <c r="C51"/>
  <c r="B51"/>
  <c r="A51"/>
  <c r="Q50"/>
  <c r="P50"/>
  <c r="O50"/>
  <c r="M50"/>
  <c r="L50"/>
  <c r="K50"/>
  <c r="J50"/>
  <c r="I50"/>
  <c r="G50"/>
  <c r="F50"/>
  <c r="E50"/>
  <c r="D50"/>
  <c r="C50"/>
  <c r="B50"/>
  <c r="A50"/>
  <c r="Q49"/>
  <c r="P49"/>
  <c r="O49"/>
  <c r="M49"/>
  <c r="L49"/>
  <c r="K49"/>
  <c r="J49"/>
  <c r="I49"/>
  <c r="G49"/>
  <c r="F49"/>
  <c r="E49"/>
  <c r="D49"/>
  <c r="C49"/>
  <c r="B49"/>
  <c r="A49"/>
  <c r="Q48"/>
  <c r="P48"/>
  <c r="O48"/>
  <c r="M48"/>
  <c r="L48"/>
  <c r="K48"/>
  <c r="J48"/>
  <c r="I48"/>
  <c r="G48"/>
  <c r="F48"/>
  <c r="E48"/>
  <c r="D48"/>
  <c r="C48"/>
  <c r="B48"/>
  <c r="A48"/>
  <c r="Q47"/>
  <c r="P47"/>
  <c r="O47"/>
  <c r="M47"/>
  <c r="L47"/>
  <c r="K47"/>
  <c r="J47"/>
  <c r="I47"/>
  <c r="G47"/>
  <c r="F47"/>
  <c r="E47"/>
  <c r="D47"/>
  <c r="C47"/>
  <c r="B47"/>
  <c r="A47"/>
  <c r="Q46"/>
  <c r="P46"/>
  <c r="O46"/>
  <c r="M46"/>
  <c r="L46"/>
  <c r="K46"/>
  <c r="J46"/>
  <c r="I46"/>
  <c r="G46"/>
  <c r="F46"/>
  <c r="E46"/>
  <c r="D46"/>
  <c r="C46"/>
  <c r="B46"/>
  <c r="A46"/>
  <c r="Q45"/>
  <c r="P45"/>
  <c r="O45"/>
  <c r="M45"/>
  <c r="L45"/>
  <c r="K45"/>
  <c r="J45"/>
  <c r="I45"/>
  <c r="G45"/>
  <c r="F45"/>
  <c r="E45"/>
  <c r="D45"/>
  <c r="C45"/>
  <c r="B45"/>
  <c r="A45"/>
  <c r="Q44"/>
  <c r="P44"/>
  <c r="O44"/>
  <c r="M44"/>
  <c r="L44"/>
  <c r="K44"/>
  <c r="J44"/>
  <c r="I44"/>
  <c r="G44"/>
  <c r="F44"/>
  <c r="E44"/>
  <c r="D44"/>
  <c r="C44"/>
  <c r="B44"/>
  <c r="A44"/>
  <c r="Q43"/>
  <c r="P43"/>
  <c r="O43"/>
  <c r="M43"/>
  <c r="L43"/>
  <c r="K43"/>
  <c r="J43"/>
  <c r="I43"/>
  <c r="G43"/>
  <c r="F43"/>
  <c r="E43"/>
  <c r="D43"/>
  <c r="C43"/>
  <c r="B43"/>
  <c r="A43"/>
  <c r="Q42"/>
  <c r="P42"/>
  <c r="O42"/>
  <c r="M42"/>
  <c r="L42"/>
  <c r="K42"/>
  <c r="J42"/>
  <c r="I42"/>
  <c r="G42"/>
  <c r="F42"/>
  <c r="E42"/>
  <c r="D42"/>
  <c r="C42"/>
  <c r="B42"/>
  <c r="A42"/>
  <c r="Q41"/>
  <c r="P41"/>
  <c r="O41"/>
  <c r="M41"/>
  <c r="L41"/>
  <c r="K41"/>
  <c r="J41"/>
  <c r="I41"/>
  <c r="G41"/>
  <c r="F41"/>
  <c r="E41"/>
  <c r="D41"/>
  <c r="C41"/>
  <c r="B41"/>
  <c r="A41"/>
  <c r="Q40"/>
  <c r="P40"/>
  <c r="O40"/>
  <c r="M40"/>
  <c r="L40"/>
  <c r="K40"/>
  <c r="J40"/>
  <c r="I40"/>
  <c r="G40"/>
  <c r="F40"/>
  <c r="E40"/>
  <c r="D40"/>
  <c r="C40"/>
  <c r="B40"/>
  <c r="A40"/>
  <c r="Q39"/>
  <c r="P39"/>
  <c r="O39"/>
  <c r="M39"/>
  <c r="L39"/>
  <c r="K39"/>
  <c r="J39"/>
  <c r="I39"/>
  <c r="G39"/>
  <c r="F39"/>
  <c r="E39"/>
  <c r="D39"/>
  <c r="C39"/>
  <c r="B39"/>
  <c r="A39"/>
  <c r="Q38"/>
  <c r="P38"/>
  <c r="O38"/>
  <c r="M38"/>
  <c r="L38"/>
  <c r="K38"/>
  <c r="J38"/>
  <c r="I38"/>
  <c r="G38"/>
  <c r="F38"/>
  <c r="E38"/>
  <c r="D38"/>
  <c r="C38"/>
  <c r="B38"/>
  <c r="A38"/>
  <c r="Q37"/>
  <c r="P37"/>
  <c r="O37"/>
  <c r="M37"/>
  <c r="L37"/>
  <c r="K37"/>
  <c r="J37"/>
  <c r="I37"/>
  <c r="G37"/>
  <c r="F37"/>
  <c r="E37"/>
  <c r="D37"/>
  <c r="C37"/>
  <c r="B37"/>
  <c r="A37"/>
  <c r="Q36"/>
  <c r="P36"/>
  <c r="O36"/>
  <c r="M36"/>
  <c r="L36"/>
  <c r="K36"/>
  <c r="J36"/>
  <c r="I36"/>
  <c r="G36"/>
  <c r="F36"/>
  <c r="E36"/>
  <c r="D36"/>
  <c r="C36"/>
  <c r="B36"/>
  <c r="A36"/>
  <c r="Q35"/>
  <c r="P35"/>
  <c r="O35"/>
  <c r="M35"/>
  <c r="L35"/>
  <c r="K35"/>
  <c r="J35"/>
  <c r="I35"/>
  <c r="G35"/>
  <c r="F35"/>
  <c r="E35"/>
  <c r="D35"/>
  <c r="C35"/>
  <c r="B35"/>
  <c r="A35"/>
  <c r="Q34"/>
  <c r="P34"/>
  <c r="O34"/>
  <c r="M34"/>
  <c r="L34"/>
  <c r="K34"/>
  <c r="J34"/>
  <c r="I34"/>
  <c r="G34"/>
  <c r="F34"/>
  <c r="E34"/>
  <c r="D34"/>
  <c r="C34"/>
  <c r="B34"/>
  <c r="A34"/>
  <c r="Q33"/>
  <c r="P33"/>
  <c r="O33"/>
  <c r="M33"/>
  <c r="L33"/>
  <c r="K33"/>
  <c r="J33"/>
  <c r="I33"/>
  <c r="G33"/>
  <c r="E33"/>
  <c r="D33"/>
  <c r="C33"/>
  <c r="B33"/>
  <c r="A33"/>
  <c r="Q32"/>
  <c r="P32"/>
  <c r="O32"/>
  <c r="M32"/>
  <c r="L32"/>
  <c r="K32"/>
  <c r="J32"/>
  <c r="I32"/>
  <c r="G32"/>
  <c r="F32"/>
  <c r="E32"/>
  <c r="D32"/>
  <c r="C32"/>
  <c r="B32"/>
  <c r="A32"/>
  <c r="Q31"/>
  <c r="P31"/>
  <c r="O31"/>
  <c r="M31"/>
  <c r="L31"/>
  <c r="K31"/>
  <c r="J31"/>
  <c r="I31"/>
  <c r="G31"/>
  <c r="F31"/>
  <c r="E31"/>
  <c r="D31"/>
  <c r="C31"/>
  <c r="B31"/>
  <c r="A31"/>
  <c r="Q30"/>
  <c r="P30"/>
  <c r="O30"/>
  <c r="M30"/>
  <c r="L30"/>
  <c r="K30"/>
  <c r="J30"/>
  <c r="I30"/>
  <c r="G30"/>
  <c r="F30"/>
  <c r="E30"/>
  <c r="D30"/>
  <c r="C30"/>
  <c r="B30"/>
  <c r="A30"/>
  <c r="Q29"/>
  <c r="P29"/>
  <c r="O29"/>
  <c r="M29"/>
  <c r="L29"/>
  <c r="K29"/>
  <c r="J29"/>
  <c r="I29"/>
  <c r="G29"/>
  <c r="F29"/>
  <c r="E29"/>
  <c r="D29"/>
  <c r="C29"/>
  <c r="B29"/>
  <c r="A29"/>
  <c r="Q28"/>
  <c r="P28"/>
  <c r="O28"/>
  <c r="M28"/>
  <c r="L28"/>
  <c r="K28"/>
  <c r="J28"/>
  <c r="I28"/>
  <c r="G28"/>
  <c r="F28"/>
  <c r="E28"/>
  <c r="D28"/>
  <c r="C28"/>
  <c r="B28"/>
  <c r="A28"/>
  <c r="Q27"/>
  <c r="P27"/>
  <c r="O27"/>
  <c r="M27"/>
  <c r="L27"/>
  <c r="K27"/>
  <c r="J27"/>
  <c r="I27"/>
  <c r="G27"/>
  <c r="F27"/>
  <c r="E27"/>
  <c r="D27"/>
  <c r="C27"/>
  <c r="B27"/>
  <c r="A27"/>
  <c r="Q26"/>
  <c r="P26"/>
  <c r="O26"/>
  <c r="M26"/>
  <c r="L26"/>
  <c r="K26"/>
  <c r="J26"/>
  <c r="I26"/>
  <c r="G26"/>
  <c r="F26"/>
  <c r="E26"/>
  <c r="D26"/>
  <c r="C26"/>
  <c r="B26"/>
  <c r="A26"/>
  <c r="Q25"/>
  <c r="P25"/>
  <c r="O25"/>
  <c r="M25"/>
  <c r="L25"/>
  <c r="K25"/>
  <c r="J25"/>
  <c r="I25"/>
  <c r="G25"/>
  <c r="F25"/>
  <c r="E25"/>
  <c r="D25"/>
  <c r="C25"/>
  <c r="B25"/>
  <c r="A25"/>
  <c r="Q24"/>
  <c r="P24"/>
  <c r="O24"/>
  <c r="M24"/>
  <c r="L24"/>
  <c r="K24"/>
  <c r="J24"/>
  <c r="I24"/>
  <c r="G24"/>
  <c r="F24"/>
  <c r="E24"/>
  <c r="D24"/>
  <c r="C24"/>
  <c r="B24"/>
  <c r="A24"/>
  <c r="Q23"/>
  <c r="P23"/>
  <c r="O23"/>
  <c r="M23"/>
  <c r="L23"/>
  <c r="K23"/>
  <c r="J23"/>
  <c r="I23"/>
  <c r="G23"/>
  <c r="F23"/>
  <c r="E23"/>
  <c r="D23"/>
  <c r="C23"/>
  <c r="B23"/>
  <c r="A23"/>
  <c r="Q22"/>
  <c r="P22"/>
  <c r="O22"/>
  <c r="M22"/>
  <c r="L22"/>
  <c r="K22"/>
  <c r="J22"/>
  <c r="I22"/>
  <c r="G22"/>
  <c r="F22"/>
  <c r="E22"/>
  <c r="D22"/>
  <c r="C22"/>
  <c r="B22"/>
  <c r="A22"/>
  <c r="Q21"/>
  <c r="P21"/>
  <c r="O21"/>
  <c r="M21"/>
  <c r="L21"/>
  <c r="K21"/>
  <c r="J21"/>
  <c r="I21"/>
  <c r="G21"/>
  <c r="F21"/>
  <c r="E21"/>
  <c r="D21"/>
  <c r="C21"/>
  <c r="B21"/>
  <c r="A21"/>
  <c r="Q20"/>
  <c r="P20"/>
  <c r="O20"/>
  <c r="M20"/>
  <c r="L20"/>
  <c r="K20"/>
  <c r="J20"/>
  <c r="I20"/>
  <c r="G20"/>
  <c r="F20"/>
  <c r="E20"/>
  <c r="D20"/>
  <c r="C20"/>
  <c r="B20"/>
  <c r="A20"/>
  <c r="Q19"/>
  <c r="P19"/>
  <c r="O19"/>
  <c r="M19"/>
  <c r="L19"/>
  <c r="K19"/>
  <c r="J19"/>
  <c r="I19"/>
  <c r="G19"/>
  <c r="F19"/>
  <c r="E19"/>
  <c r="D19"/>
  <c r="C19"/>
  <c r="B19"/>
  <c r="A19"/>
  <c r="Q18"/>
  <c r="P18"/>
  <c r="O18"/>
  <c r="M18"/>
  <c r="L18"/>
  <c r="K18"/>
  <c r="J18"/>
  <c r="I18"/>
  <c r="G18"/>
  <c r="F18"/>
  <c r="E18"/>
  <c r="D18"/>
  <c r="C18"/>
  <c r="B18"/>
  <c r="A18"/>
  <c r="Q17"/>
  <c r="P17"/>
  <c r="O17"/>
  <c r="M17"/>
  <c r="L17"/>
  <c r="K17"/>
  <c r="J17"/>
  <c r="I17"/>
  <c r="G17"/>
  <c r="F17"/>
  <c r="E17"/>
  <c r="D17"/>
  <c r="C17"/>
  <c r="B17"/>
  <c r="A17"/>
  <c r="Q16"/>
  <c r="P16"/>
  <c r="O16"/>
  <c r="M16"/>
  <c r="L16"/>
  <c r="K16"/>
  <c r="J16"/>
  <c r="I16"/>
  <c r="G16"/>
  <c r="F16"/>
  <c r="E16"/>
  <c r="D16"/>
  <c r="C16"/>
  <c r="B16"/>
  <c r="A16"/>
  <c r="Q15"/>
  <c r="P15"/>
  <c r="O15"/>
  <c r="M15"/>
  <c r="L15"/>
  <c r="K15"/>
  <c r="J15"/>
  <c r="I15"/>
  <c r="G15"/>
  <c r="F15"/>
  <c r="E15"/>
  <c r="D15"/>
  <c r="C15"/>
  <c r="B15"/>
  <c r="A15"/>
  <c r="Q14"/>
  <c r="P14"/>
  <c r="O14"/>
  <c r="M14"/>
  <c r="L14"/>
  <c r="K14"/>
  <c r="J14"/>
  <c r="I14"/>
  <c r="G14"/>
  <c r="F14"/>
  <c r="E14"/>
  <c r="D14"/>
  <c r="C14"/>
  <c r="B14"/>
  <c r="A14"/>
  <c r="Q13"/>
  <c r="P13"/>
  <c r="O13"/>
  <c r="M13"/>
  <c r="L13"/>
  <c r="K13"/>
  <c r="J13"/>
  <c r="I13"/>
  <c r="G13"/>
  <c r="H13" s="1"/>
  <c r="F13"/>
  <c r="E13"/>
  <c r="D13"/>
  <c r="C13"/>
  <c r="B13"/>
  <c r="A13"/>
  <c r="Q12"/>
  <c r="P12"/>
  <c r="O12"/>
  <c r="M12"/>
  <c r="L12"/>
  <c r="K12"/>
  <c r="J12"/>
  <c r="I12"/>
  <c r="G12"/>
  <c r="F12"/>
  <c r="E12"/>
  <c r="D12"/>
  <c r="C12"/>
  <c r="B12"/>
  <c r="A12"/>
  <c r="Q11"/>
  <c r="P11"/>
  <c r="O11"/>
  <c r="M11"/>
  <c r="L11"/>
  <c r="K11"/>
  <c r="J11"/>
  <c r="I11"/>
  <c r="G11"/>
  <c r="F11"/>
  <c r="E11"/>
  <c r="D11"/>
  <c r="C11"/>
  <c r="B11"/>
  <c r="A11"/>
  <c r="Q10"/>
  <c r="P10"/>
  <c r="O10"/>
  <c r="M10"/>
  <c r="N6" s="1"/>
  <c r="L10"/>
  <c r="K10"/>
  <c r="J10"/>
  <c r="I10"/>
  <c r="G10"/>
  <c r="E10"/>
  <c r="D10"/>
  <c r="C10"/>
  <c r="B10"/>
  <c r="A10"/>
  <c r="Q9"/>
  <c r="P9"/>
  <c r="O9"/>
  <c r="M9"/>
  <c r="N9" s="1"/>
  <c r="L9"/>
  <c r="K9"/>
  <c r="J9"/>
  <c r="I9"/>
  <c r="G9"/>
  <c r="F9"/>
  <c r="E9"/>
  <c r="D9"/>
  <c r="C9"/>
  <c r="B9"/>
  <c r="A9"/>
  <c r="Q8"/>
  <c r="P8"/>
  <c r="O8"/>
  <c r="M8"/>
  <c r="L8"/>
  <c r="K8"/>
  <c r="J8"/>
  <c r="I8"/>
  <c r="G8"/>
  <c r="F8"/>
  <c r="E8"/>
  <c r="D8"/>
  <c r="C8"/>
  <c r="B8"/>
  <c r="A8"/>
  <c r="Q7"/>
  <c r="P7"/>
  <c r="O7"/>
  <c r="M7"/>
  <c r="L7"/>
  <c r="K7"/>
  <c r="J7"/>
  <c r="I7"/>
  <c r="G7"/>
  <c r="H7" s="1"/>
  <c r="F7"/>
  <c r="E7"/>
  <c r="D7"/>
  <c r="C7"/>
  <c r="B7"/>
  <c r="A7"/>
  <c r="Q6"/>
  <c r="P6"/>
  <c r="O6"/>
  <c r="M6"/>
  <c r="L6"/>
  <c r="K6"/>
  <c r="J6"/>
  <c r="I6"/>
  <c r="G6"/>
  <c r="F6"/>
  <c r="E6"/>
  <c r="D6"/>
  <c r="C6"/>
  <c r="B6"/>
  <c r="A6"/>
  <c r="Q5"/>
  <c r="P5"/>
  <c r="O5"/>
  <c r="M5"/>
  <c r="L5"/>
  <c r="K5"/>
  <c r="J5"/>
  <c r="I5"/>
  <c r="G5"/>
  <c r="F5"/>
  <c r="E5"/>
  <c r="D5"/>
  <c r="C5"/>
  <c r="B5"/>
  <c r="A5"/>
  <c r="J54" i="14"/>
  <c r="J53"/>
  <c r="P58"/>
  <c r="O58"/>
  <c r="M58"/>
  <c r="N58" s="1"/>
  <c r="L58"/>
  <c r="K58"/>
  <c r="J58"/>
  <c r="I58"/>
  <c r="P57"/>
  <c r="O57"/>
  <c r="M57"/>
  <c r="N57" s="1"/>
  <c r="L57"/>
  <c r="K57"/>
  <c r="J57"/>
  <c r="I57"/>
  <c r="P56"/>
  <c r="O56"/>
  <c r="M56"/>
  <c r="N56" s="1"/>
  <c r="L56"/>
  <c r="K56"/>
  <c r="J56"/>
  <c r="I56"/>
  <c r="P55"/>
  <c r="O55"/>
  <c r="M55"/>
  <c r="N55" s="1"/>
  <c r="L55"/>
  <c r="K55"/>
  <c r="J55"/>
  <c r="I55"/>
  <c r="P54"/>
  <c r="O54"/>
  <c r="N54"/>
  <c r="M54"/>
  <c r="L54"/>
  <c r="K54"/>
  <c r="I54"/>
  <c r="P53"/>
  <c r="O53"/>
  <c r="M53"/>
  <c r="N53" s="1"/>
  <c r="L53"/>
  <c r="K53"/>
  <c r="I53"/>
  <c r="H52" i="7" l="1"/>
  <c r="N16"/>
  <c r="H19"/>
  <c r="N24"/>
  <c r="H27"/>
  <c r="N32"/>
  <c r="H35"/>
  <c r="N40"/>
  <c r="H43"/>
  <c r="N48"/>
  <c r="H51"/>
  <c r="N18"/>
  <c r="N8"/>
  <c r="N7"/>
  <c r="H18"/>
  <c r="N23"/>
  <c r="H26"/>
  <c r="N31"/>
  <c r="H34"/>
  <c r="N39"/>
  <c r="H42"/>
  <c r="H50"/>
  <c r="H11"/>
  <c r="N47"/>
  <c r="H8"/>
  <c r="H10"/>
  <c r="N15"/>
  <c r="H9"/>
  <c r="H16"/>
  <c r="N21"/>
  <c r="H32"/>
  <c r="N37"/>
  <c r="H40"/>
  <c r="N45"/>
  <c r="H48"/>
  <c r="N53"/>
  <c r="H6"/>
  <c r="N13"/>
  <c r="H24"/>
  <c r="N29"/>
  <c r="H5"/>
  <c r="N12"/>
  <c r="N20"/>
  <c r="N28"/>
  <c r="N36"/>
  <c r="N44"/>
  <c r="H14"/>
  <c r="H22"/>
  <c r="H30"/>
  <c r="H38"/>
  <c r="H46"/>
  <c r="H21"/>
  <c r="N26"/>
  <c r="H29"/>
  <c r="N34"/>
  <c r="H37"/>
  <c r="N42"/>
  <c r="H45"/>
  <c r="N50"/>
  <c r="H15"/>
  <c r="N17"/>
  <c r="N25"/>
  <c r="H39"/>
  <c r="N49"/>
  <c r="H23"/>
  <c r="H31"/>
  <c r="N33"/>
  <c r="N41"/>
  <c r="H47"/>
  <c r="N10"/>
  <c r="H33"/>
  <c r="N35"/>
  <c r="N51"/>
  <c r="H25"/>
  <c r="H41"/>
  <c r="N52"/>
  <c r="H17"/>
  <c r="N19"/>
  <c r="N27"/>
  <c r="N43"/>
  <c r="H49"/>
  <c r="N5"/>
  <c r="H12"/>
  <c r="N14"/>
  <c r="H36"/>
  <c r="N46"/>
  <c r="N11"/>
  <c r="H28"/>
  <c r="H53"/>
  <c r="H20"/>
  <c r="N22"/>
  <c r="N30"/>
  <c r="N38"/>
  <c r="H44"/>
  <c r="L41" i="14"/>
  <c r="L38"/>
  <c r="L45"/>
  <c r="L32"/>
  <c r="L9"/>
  <c r="L17"/>
  <c r="L25"/>
  <c r="L33"/>
  <c r="L44"/>
  <c r="L26"/>
  <c r="L20"/>
  <c r="L34"/>
  <c r="L13"/>
  <c r="L21"/>
  <c r="L29"/>
  <c r="L31"/>
  <c r="L8"/>
  <c r="L15"/>
  <c r="L11"/>
  <c r="L35"/>
  <c r="L6"/>
  <c r="M48"/>
  <c r="L48"/>
  <c r="M47"/>
  <c r="L47"/>
  <c r="M46"/>
  <c r="L46"/>
  <c r="M45"/>
  <c r="M44"/>
  <c r="M43"/>
  <c r="L43"/>
  <c r="M42"/>
  <c r="L42"/>
  <c r="M41"/>
  <c r="M40"/>
  <c r="L40"/>
  <c r="M39"/>
  <c r="L39"/>
  <c r="M38"/>
  <c r="M37"/>
  <c r="L37"/>
  <c r="M36"/>
  <c r="L36"/>
  <c r="M35"/>
  <c r="M34"/>
  <c r="M33"/>
  <c r="M32"/>
  <c r="M31"/>
  <c r="M30"/>
  <c r="L30"/>
  <c r="M29"/>
  <c r="M28"/>
  <c r="L28"/>
  <c r="M27"/>
  <c r="L27"/>
  <c r="M26"/>
  <c r="M25"/>
  <c r="M24"/>
  <c r="L24"/>
  <c r="M23"/>
  <c r="L23"/>
  <c r="M22"/>
  <c r="L22"/>
  <c r="M21"/>
  <c r="M20"/>
  <c r="M19"/>
  <c r="L19"/>
  <c r="M18"/>
  <c r="L18"/>
  <c r="M17"/>
  <c r="M16"/>
  <c r="L16"/>
  <c r="M15"/>
  <c r="M14"/>
  <c r="L14"/>
  <c r="M13"/>
  <c r="M12"/>
  <c r="L12"/>
  <c r="M11"/>
  <c r="M10"/>
  <c r="L10"/>
  <c r="M9"/>
  <c r="M8"/>
  <c r="M7"/>
  <c r="L7"/>
  <c r="M6"/>
  <c r="M5"/>
  <c r="L5"/>
  <c r="N48" l="1"/>
  <c r="N45"/>
  <c r="N47"/>
  <c r="N46"/>
  <c r="N42"/>
  <c r="N39"/>
  <c r="N43"/>
  <c r="N36"/>
  <c r="N40"/>
  <c r="N44"/>
  <c r="N37"/>
  <c r="N41"/>
  <c r="N38"/>
  <c r="N30"/>
  <c r="N34"/>
  <c r="N23"/>
  <c r="N28"/>
  <c r="N35"/>
  <c r="N32"/>
  <c r="N33"/>
  <c r="N31"/>
  <c r="N27"/>
  <c r="N21"/>
  <c r="N18"/>
  <c r="N24"/>
  <c r="N29"/>
  <c r="N19"/>
  <c r="N26"/>
  <c r="N22"/>
  <c r="N20"/>
  <c r="N25"/>
  <c r="N9"/>
  <c r="N13"/>
  <c r="N17"/>
  <c r="N11"/>
  <c r="N15"/>
  <c r="N14"/>
  <c r="N12"/>
  <c r="N16"/>
  <c r="N10"/>
  <c r="N6"/>
  <c r="N8"/>
  <c r="N7"/>
  <c r="O48"/>
  <c r="O47"/>
  <c r="O46"/>
  <c r="O45"/>
  <c r="O37"/>
  <c r="O44"/>
  <c r="O43"/>
  <c r="O42"/>
  <c r="O41"/>
  <c r="O40"/>
  <c r="O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P43" l="1"/>
  <c r="P26"/>
  <c r="P34"/>
  <c r="P47"/>
  <c r="P39"/>
  <c r="P48"/>
  <c r="P40"/>
  <c r="P10"/>
  <c r="P18"/>
  <c r="P41"/>
  <c r="P20"/>
  <c r="P36"/>
  <c r="P44"/>
  <c r="P46"/>
  <c r="P12"/>
  <c r="P28"/>
  <c r="P13"/>
  <c r="P21"/>
  <c r="P29"/>
  <c r="P37"/>
  <c r="P14"/>
  <c r="P42"/>
  <c r="P22"/>
  <c r="P45"/>
  <c r="P6"/>
  <c r="P38"/>
  <c r="P30"/>
  <c r="P9"/>
  <c r="P17"/>
  <c r="P25"/>
  <c r="P33"/>
  <c r="P15"/>
  <c r="P16"/>
  <c r="P24"/>
  <c r="P23"/>
  <c r="P8"/>
  <c r="P32"/>
  <c r="P31"/>
  <c r="P19"/>
  <c r="P35"/>
  <c r="P11"/>
  <c r="P27"/>
  <c r="P5"/>
  <c r="P7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P102" i="8" l="1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F25" i="13"/>
  <c r="N5" i="14" l="1"/>
  <c r="Q49" i="13"/>
  <c r="H49" s="1"/>
  <c r="P49"/>
  <c r="O49"/>
  <c r="M49"/>
  <c r="N49" s="1"/>
  <c r="L49"/>
  <c r="K49"/>
  <c r="J49"/>
  <c r="I49"/>
  <c r="G49"/>
  <c r="E49"/>
  <c r="D49"/>
  <c r="C49"/>
  <c r="B49"/>
  <c r="A49"/>
  <c r="Q48"/>
  <c r="H48" s="1"/>
  <c r="P48"/>
  <c r="O48"/>
  <c r="M48"/>
  <c r="L48"/>
  <c r="K48"/>
  <c r="J48"/>
  <c r="I48"/>
  <c r="G48"/>
  <c r="F48"/>
  <c r="E48"/>
  <c r="D48"/>
  <c r="C48"/>
  <c r="B48"/>
  <c r="A48"/>
  <c r="Q47"/>
  <c r="P47"/>
  <c r="O47"/>
  <c r="M47"/>
  <c r="L47"/>
  <c r="K47"/>
  <c r="J47"/>
  <c r="I47"/>
  <c r="G47"/>
  <c r="H47" s="1"/>
  <c r="F47"/>
  <c r="E47"/>
  <c r="D47"/>
  <c r="C47"/>
  <c r="B47"/>
  <c r="A47"/>
  <c r="Q46"/>
  <c r="P46"/>
  <c r="O46"/>
  <c r="M46"/>
  <c r="N46" s="1"/>
  <c r="L46"/>
  <c r="K46"/>
  <c r="J46"/>
  <c r="I46"/>
  <c r="G46"/>
  <c r="E46"/>
  <c r="D46"/>
  <c r="C46"/>
  <c r="B46"/>
  <c r="A46"/>
  <c r="Q45"/>
  <c r="H45" s="1"/>
  <c r="P45"/>
  <c r="O45"/>
  <c r="M45"/>
  <c r="L45"/>
  <c r="K45"/>
  <c r="J45"/>
  <c r="I45"/>
  <c r="G45"/>
  <c r="E45"/>
  <c r="D45"/>
  <c r="C45"/>
  <c r="B45"/>
  <c r="A45"/>
  <c r="Q44"/>
  <c r="P44"/>
  <c r="O44"/>
  <c r="M44"/>
  <c r="L44"/>
  <c r="K44"/>
  <c r="J44"/>
  <c r="I44"/>
  <c r="G44"/>
  <c r="H44" s="1"/>
  <c r="F44"/>
  <c r="E44"/>
  <c r="D44"/>
  <c r="C44"/>
  <c r="B44"/>
  <c r="A44"/>
  <c r="Q43"/>
  <c r="P43"/>
  <c r="O43"/>
  <c r="M43"/>
  <c r="N43" s="1"/>
  <c r="L43"/>
  <c r="K43"/>
  <c r="J43"/>
  <c r="I43"/>
  <c r="G43"/>
  <c r="E43"/>
  <c r="D43"/>
  <c r="C43"/>
  <c r="B43"/>
  <c r="A43"/>
  <c r="Q42"/>
  <c r="H42" s="1"/>
  <c r="P42"/>
  <c r="O42"/>
  <c r="M42"/>
  <c r="L42"/>
  <c r="K42"/>
  <c r="J42"/>
  <c r="I42"/>
  <c r="G42"/>
  <c r="F42"/>
  <c r="E42"/>
  <c r="D42"/>
  <c r="C42"/>
  <c r="B42"/>
  <c r="A42"/>
  <c r="Q41"/>
  <c r="P41"/>
  <c r="O41"/>
  <c r="M41"/>
  <c r="N41" s="1"/>
  <c r="L41"/>
  <c r="K41"/>
  <c r="J41"/>
  <c r="I41"/>
  <c r="G41"/>
  <c r="H41" s="1"/>
  <c r="E41"/>
  <c r="D41"/>
  <c r="C41"/>
  <c r="B41"/>
  <c r="A41"/>
  <c r="Q40"/>
  <c r="P40"/>
  <c r="O40"/>
  <c r="M40"/>
  <c r="L40"/>
  <c r="K40"/>
  <c r="J40"/>
  <c r="I40"/>
  <c r="G40"/>
  <c r="E40"/>
  <c r="D40"/>
  <c r="C40"/>
  <c r="B40"/>
  <c r="A40"/>
  <c r="Q39"/>
  <c r="P39"/>
  <c r="O39"/>
  <c r="M39"/>
  <c r="L39"/>
  <c r="K39"/>
  <c r="J39"/>
  <c r="I39"/>
  <c r="G39"/>
  <c r="H39" s="1"/>
  <c r="E39"/>
  <c r="D39"/>
  <c r="C39"/>
  <c r="B39"/>
  <c r="A39"/>
  <c r="Q38"/>
  <c r="P38"/>
  <c r="O38"/>
  <c r="M38"/>
  <c r="N38" s="1"/>
  <c r="L38"/>
  <c r="K38"/>
  <c r="J38"/>
  <c r="I38"/>
  <c r="G38"/>
  <c r="E38"/>
  <c r="D38"/>
  <c r="C38"/>
  <c r="B38"/>
  <c r="A38"/>
  <c r="Q37"/>
  <c r="H37" s="1"/>
  <c r="P37"/>
  <c r="O37"/>
  <c r="M37"/>
  <c r="L37"/>
  <c r="K37"/>
  <c r="J37"/>
  <c r="I37"/>
  <c r="G37"/>
  <c r="F37"/>
  <c r="E37"/>
  <c r="D37"/>
  <c r="C37"/>
  <c r="B37"/>
  <c r="A37"/>
  <c r="Q36"/>
  <c r="P36"/>
  <c r="O36"/>
  <c r="M36"/>
  <c r="L36"/>
  <c r="K36"/>
  <c r="J36"/>
  <c r="I36"/>
  <c r="G36"/>
  <c r="H36" s="1"/>
  <c r="E36"/>
  <c r="D36"/>
  <c r="C36"/>
  <c r="B36"/>
  <c r="A36"/>
  <c r="Q35"/>
  <c r="P35"/>
  <c r="O35"/>
  <c r="M35"/>
  <c r="N35" s="1"/>
  <c r="L35"/>
  <c r="K35"/>
  <c r="J35"/>
  <c r="I35"/>
  <c r="G35"/>
  <c r="F35"/>
  <c r="E35"/>
  <c r="D35"/>
  <c r="C35"/>
  <c r="B35"/>
  <c r="A35"/>
  <c r="Q34"/>
  <c r="H34" s="1"/>
  <c r="P34"/>
  <c r="O34"/>
  <c r="M34"/>
  <c r="L34"/>
  <c r="K34"/>
  <c r="J34"/>
  <c r="I34"/>
  <c r="G34"/>
  <c r="F34"/>
  <c r="E34"/>
  <c r="D34"/>
  <c r="C34"/>
  <c r="B34"/>
  <c r="A34"/>
  <c r="Q33"/>
  <c r="P33"/>
  <c r="O33"/>
  <c r="M33"/>
  <c r="N33" s="1"/>
  <c r="L33"/>
  <c r="K33"/>
  <c r="J33"/>
  <c r="I33"/>
  <c r="G33"/>
  <c r="H33" s="1"/>
  <c r="F33"/>
  <c r="E33"/>
  <c r="D33"/>
  <c r="C33"/>
  <c r="B33"/>
  <c r="A33"/>
  <c r="Q32"/>
  <c r="P32"/>
  <c r="O32"/>
  <c r="M32"/>
  <c r="L32"/>
  <c r="K32"/>
  <c r="J32"/>
  <c r="I32"/>
  <c r="G32"/>
  <c r="F32"/>
  <c r="E32"/>
  <c r="D32"/>
  <c r="C32"/>
  <c r="B32"/>
  <c r="A32"/>
  <c r="Q31"/>
  <c r="P31"/>
  <c r="O31"/>
  <c r="M31"/>
  <c r="L31"/>
  <c r="K31"/>
  <c r="J31"/>
  <c r="I31"/>
  <c r="G31"/>
  <c r="H31" s="1"/>
  <c r="E31"/>
  <c r="D31"/>
  <c r="C31"/>
  <c r="B31"/>
  <c r="A31"/>
  <c r="Q30"/>
  <c r="P30"/>
  <c r="O30"/>
  <c r="M30"/>
  <c r="N30" s="1"/>
  <c r="L30"/>
  <c r="K30"/>
  <c r="J30"/>
  <c r="I30"/>
  <c r="G30"/>
  <c r="F30"/>
  <c r="E30"/>
  <c r="D30"/>
  <c r="C30"/>
  <c r="B30"/>
  <c r="A30"/>
  <c r="Q29"/>
  <c r="H29" s="1"/>
  <c r="P29"/>
  <c r="O29"/>
  <c r="M29"/>
  <c r="L29"/>
  <c r="K29"/>
  <c r="J29"/>
  <c r="I29"/>
  <c r="G29"/>
  <c r="F29"/>
  <c r="E29"/>
  <c r="D29"/>
  <c r="C29"/>
  <c r="B29"/>
  <c r="A29"/>
  <c r="Q28"/>
  <c r="P28"/>
  <c r="O28"/>
  <c r="M28"/>
  <c r="L28"/>
  <c r="K28"/>
  <c r="J28"/>
  <c r="I28"/>
  <c r="G28"/>
  <c r="H28" s="1"/>
  <c r="F28"/>
  <c r="E28"/>
  <c r="D28"/>
  <c r="C28"/>
  <c r="B28"/>
  <c r="A28"/>
  <c r="Q27"/>
  <c r="P27"/>
  <c r="O27"/>
  <c r="M27"/>
  <c r="N27" s="1"/>
  <c r="L27"/>
  <c r="K27"/>
  <c r="J27"/>
  <c r="I27"/>
  <c r="G27"/>
  <c r="F27"/>
  <c r="E27"/>
  <c r="D27"/>
  <c r="C27"/>
  <c r="B27"/>
  <c r="A27"/>
  <c r="Q26"/>
  <c r="H26" s="1"/>
  <c r="P26"/>
  <c r="O26"/>
  <c r="M26"/>
  <c r="L26"/>
  <c r="K26"/>
  <c r="J26"/>
  <c r="I26"/>
  <c r="G26"/>
  <c r="F26"/>
  <c r="E26"/>
  <c r="D26"/>
  <c r="C26"/>
  <c r="B26"/>
  <c r="A26"/>
  <c r="Q25"/>
  <c r="P25"/>
  <c r="O25"/>
  <c r="M25"/>
  <c r="N25" s="1"/>
  <c r="L25"/>
  <c r="K25"/>
  <c r="J25"/>
  <c r="I25"/>
  <c r="G25"/>
  <c r="H25" s="1"/>
  <c r="E25"/>
  <c r="D25"/>
  <c r="C25"/>
  <c r="B25"/>
  <c r="A25"/>
  <c r="Q24"/>
  <c r="P24"/>
  <c r="O24"/>
  <c r="M24"/>
  <c r="L24"/>
  <c r="K24"/>
  <c r="J24"/>
  <c r="I24"/>
  <c r="G24"/>
  <c r="F24"/>
  <c r="E24"/>
  <c r="D24"/>
  <c r="C24"/>
  <c r="B24"/>
  <c r="A24"/>
  <c r="Q23"/>
  <c r="P23"/>
  <c r="O23"/>
  <c r="M23"/>
  <c r="L23"/>
  <c r="K23"/>
  <c r="J23"/>
  <c r="I23"/>
  <c r="G23"/>
  <c r="H23" s="1"/>
  <c r="F23"/>
  <c r="E23"/>
  <c r="D23"/>
  <c r="C23"/>
  <c r="B23"/>
  <c r="A23"/>
  <c r="Q22"/>
  <c r="P22"/>
  <c r="O22"/>
  <c r="M22"/>
  <c r="N22" s="1"/>
  <c r="L22"/>
  <c r="K22"/>
  <c r="J22"/>
  <c r="I22"/>
  <c r="G22"/>
  <c r="F22"/>
  <c r="E22"/>
  <c r="D22"/>
  <c r="C22"/>
  <c r="B22"/>
  <c r="A22"/>
  <c r="Q21"/>
  <c r="H21" s="1"/>
  <c r="P21"/>
  <c r="O21"/>
  <c r="M21"/>
  <c r="L21"/>
  <c r="K21"/>
  <c r="J21"/>
  <c r="I21"/>
  <c r="G21"/>
  <c r="F21"/>
  <c r="E21"/>
  <c r="D21"/>
  <c r="C21"/>
  <c r="B21"/>
  <c r="A21"/>
  <c r="Q20"/>
  <c r="P20"/>
  <c r="O20"/>
  <c r="M20"/>
  <c r="L20"/>
  <c r="K20"/>
  <c r="J20"/>
  <c r="I20"/>
  <c r="G20"/>
  <c r="H20" s="1"/>
  <c r="F20"/>
  <c r="E20"/>
  <c r="D20"/>
  <c r="C20"/>
  <c r="B20"/>
  <c r="A20"/>
  <c r="Q19"/>
  <c r="P19"/>
  <c r="O19"/>
  <c r="M19"/>
  <c r="N19" s="1"/>
  <c r="L19"/>
  <c r="K19"/>
  <c r="J19"/>
  <c r="I19"/>
  <c r="G19"/>
  <c r="F19"/>
  <c r="E19"/>
  <c r="D19"/>
  <c r="C19"/>
  <c r="B19"/>
  <c r="A19"/>
  <c r="Q18"/>
  <c r="H18" s="1"/>
  <c r="P18"/>
  <c r="O18"/>
  <c r="M18"/>
  <c r="L18"/>
  <c r="K18"/>
  <c r="J18"/>
  <c r="I18"/>
  <c r="G18"/>
  <c r="F18"/>
  <c r="E18"/>
  <c r="D18"/>
  <c r="C18"/>
  <c r="B18"/>
  <c r="A18"/>
  <c r="Q17"/>
  <c r="P17"/>
  <c r="O17"/>
  <c r="M17"/>
  <c r="N17" s="1"/>
  <c r="L17"/>
  <c r="K17"/>
  <c r="J17"/>
  <c r="I17"/>
  <c r="G17"/>
  <c r="H17" s="1"/>
  <c r="F17"/>
  <c r="E17"/>
  <c r="D17"/>
  <c r="C17"/>
  <c r="B17"/>
  <c r="A17"/>
  <c r="Q16"/>
  <c r="P16"/>
  <c r="O16"/>
  <c r="M16"/>
  <c r="L16"/>
  <c r="K16"/>
  <c r="J16"/>
  <c r="I16"/>
  <c r="G16"/>
  <c r="F16"/>
  <c r="E16"/>
  <c r="D16"/>
  <c r="C16"/>
  <c r="B16"/>
  <c r="A16"/>
  <c r="Q15"/>
  <c r="P15"/>
  <c r="O15"/>
  <c r="M15"/>
  <c r="L15"/>
  <c r="K15"/>
  <c r="J15"/>
  <c r="I15"/>
  <c r="G15"/>
  <c r="H15" s="1"/>
  <c r="F15"/>
  <c r="E15"/>
  <c r="D15"/>
  <c r="C15"/>
  <c r="B15"/>
  <c r="A15"/>
  <c r="Q14"/>
  <c r="P14"/>
  <c r="O14"/>
  <c r="M14"/>
  <c r="N14" s="1"/>
  <c r="L14"/>
  <c r="K14"/>
  <c r="J14"/>
  <c r="I14"/>
  <c r="G14"/>
  <c r="F14"/>
  <c r="E14"/>
  <c r="D14"/>
  <c r="C14"/>
  <c r="B14"/>
  <c r="A14"/>
  <c r="Q13"/>
  <c r="H13" s="1"/>
  <c r="P13"/>
  <c r="O13"/>
  <c r="M13"/>
  <c r="L13"/>
  <c r="K13"/>
  <c r="J13"/>
  <c r="I13"/>
  <c r="G13"/>
  <c r="F13"/>
  <c r="E13"/>
  <c r="D13"/>
  <c r="C13"/>
  <c r="B13"/>
  <c r="A13"/>
  <c r="Q12"/>
  <c r="P12"/>
  <c r="O12"/>
  <c r="M12"/>
  <c r="L12"/>
  <c r="K12"/>
  <c r="J12"/>
  <c r="I12"/>
  <c r="G12"/>
  <c r="H12" s="1"/>
  <c r="F12"/>
  <c r="E12"/>
  <c r="D12"/>
  <c r="C12"/>
  <c r="B12"/>
  <c r="A12"/>
  <c r="Q11"/>
  <c r="P11"/>
  <c r="O11"/>
  <c r="M11"/>
  <c r="N11" s="1"/>
  <c r="L11"/>
  <c r="K11"/>
  <c r="J11"/>
  <c r="I11"/>
  <c r="H11"/>
  <c r="G11"/>
  <c r="F11"/>
  <c r="E11"/>
  <c r="D11"/>
  <c r="C11"/>
  <c r="B11"/>
  <c r="A11"/>
  <c r="Q10"/>
  <c r="H10" s="1"/>
  <c r="P10"/>
  <c r="O10"/>
  <c r="M10"/>
  <c r="L10"/>
  <c r="K10"/>
  <c r="J10"/>
  <c r="I10"/>
  <c r="G10"/>
  <c r="F10"/>
  <c r="E10"/>
  <c r="D10"/>
  <c r="C10"/>
  <c r="B10"/>
  <c r="A10"/>
  <c r="Q9"/>
  <c r="P9"/>
  <c r="O9"/>
  <c r="M9"/>
  <c r="N9" s="1"/>
  <c r="L9"/>
  <c r="K9"/>
  <c r="J9"/>
  <c r="I9"/>
  <c r="G9"/>
  <c r="H9" s="1"/>
  <c r="F9"/>
  <c r="E9"/>
  <c r="D9"/>
  <c r="C9"/>
  <c r="B9"/>
  <c r="A9"/>
  <c r="Q8"/>
  <c r="P8"/>
  <c r="O8"/>
  <c r="M8"/>
  <c r="L8"/>
  <c r="K8"/>
  <c r="J8"/>
  <c r="I8"/>
  <c r="G8"/>
  <c r="F8"/>
  <c r="E8"/>
  <c r="D8"/>
  <c r="C8"/>
  <c r="B8"/>
  <c r="A8"/>
  <c r="Q7"/>
  <c r="P7"/>
  <c r="O7"/>
  <c r="M7"/>
  <c r="L7"/>
  <c r="K7"/>
  <c r="J7"/>
  <c r="I7"/>
  <c r="G7"/>
  <c r="H7" s="1"/>
  <c r="F7"/>
  <c r="E7"/>
  <c r="D7"/>
  <c r="C7"/>
  <c r="B7"/>
  <c r="A7"/>
  <c r="Q6"/>
  <c r="P6"/>
  <c r="O6"/>
  <c r="M6"/>
  <c r="N5" s="1"/>
  <c r="L6"/>
  <c r="K6"/>
  <c r="J6"/>
  <c r="I6"/>
  <c r="G6"/>
  <c r="F6"/>
  <c r="E6"/>
  <c r="D6"/>
  <c r="C6"/>
  <c r="B6"/>
  <c r="A6"/>
  <c r="Q5"/>
  <c r="H8" s="1"/>
  <c r="P5"/>
  <c r="O5"/>
  <c r="M5"/>
  <c r="N44" s="1"/>
  <c r="L5"/>
  <c r="K5"/>
  <c r="J5"/>
  <c r="I5"/>
  <c r="G5"/>
  <c r="H40" s="1"/>
  <c r="F5"/>
  <c r="E5"/>
  <c r="D5"/>
  <c r="C5"/>
  <c r="B5"/>
  <c r="A5"/>
  <c r="Q48" i="10"/>
  <c r="P48"/>
  <c r="O48"/>
  <c r="M48"/>
  <c r="N48" s="1"/>
  <c r="L48"/>
  <c r="K48"/>
  <c r="J48"/>
  <c r="I48"/>
  <c r="G48"/>
  <c r="F48"/>
  <c r="E48"/>
  <c r="D48"/>
  <c r="C48"/>
  <c r="B48"/>
  <c r="A48"/>
  <c r="Q47"/>
  <c r="H47" s="1"/>
  <c r="P47"/>
  <c r="O47"/>
  <c r="M47"/>
  <c r="L47"/>
  <c r="K47"/>
  <c r="J47"/>
  <c r="I47"/>
  <c r="G47"/>
  <c r="F47"/>
  <c r="E47"/>
  <c r="D47"/>
  <c r="C47"/>
  <c r="B47"/>
  <c r="A47"/>
  <c r="Q46"/>
  <c r="P46"/>
  <c r="O46"/>
  <c r="M46"/>
  <c r="L46"/>
  <c r="K46"/>
  <c r="J46"/>
  <c r="I46"/>
  <c r="G46"/>
  <c r="H46" s="1"/>
  <c r="E46"/>
  <c r="D46"/>
  <c r="C46"/>
  <c r="B46"/>
  <c r="A46"/>
  <c r="Q45"/>
  <c r="P45"/>
  <c r="O45"/>
  <c r="M45"/>
  <c r="N45" s="1"/>
  <c r="L45"/>
  <c r="K45"/>
  <c r="J45"/>
  <c r="I45"/>
  <c r="G45"/>
  <c r="F45"/>
  <c r="E45"/>
  <c r="D45"/>
  <c r="C45"/>
  <c r="B45"/>
  <c r="A45"/>
  <c r="Q44"/>
  <c r="H44" s="1"/>
  <c r="P44"/>
  <c r="O44"/>
  <c r="M44"/>
  <c r="L44"/>
  <c r="K44"/>
  <c r="J44"/>
  <c r="I44"/>
  <c r="G44"/>
  <c r="F44"/>
  <c r="E44"/>
  <c r="D44"/>
  <c r="C44"/>
  <c r="B44"/>
  <c r="A44"/>
  <c r="Q43"/>
  <c r="P43"/>
  <c r="O43"/>
  <c r="M43"/>
  <c r="N43" s="1"/>
  <c r="L43"/>
  <c r="K43"/>
  <c r="J43"/>
  <c r="I43"/>
  <c r="G43"/>
  <c r="H43" s="1"/>
  <c r="F43"/>
  <c r="E43"/>
  <c r="D43"/>
  <c r="C43"/>
  <c r="B43"/>
  <c r="A43"/>
  <c r="Q42"/>
  <c r="P42"/>
  <c r="O42"/>
  <c r="M42"/>
  <c r="L42"/>
  <c r="K42"/>
  <c r="J42"/>
  <c r="I42"/>
  <c r="G42"/>
  <c r="F42"/>
  <c r="E42"/>
  <c r="D42"/>
  <c r="C42"/>
  <c r="B42"/>
  <c r="A42"/>
  <c r="Q41"/>
  <c r="P41"/>
  <c r="O41"/>
  <c r="M41"/>
  <c r="L41"/>
  <c r="K41"/>
  <c r="J41"/>
  <c r="I41"/>
  <c r="G41"/>
  <c r="H41" s="1"/>
  <c r="F41"/>
  <c r="E41"/>
  <c r="D41"/>
  <c r="C41"/>
  <c r="B41"/>
  <c r="A41"/>
  <c r="Q40"/>
  <c r="P40"/>
  <c r="O40"/>
  <c r="M40"/>
  <c r="N40" s="1"/>
  <c r="L40"/>
  <c r="K40"/>
  <c r="J40"/>
  <c r="I40"/>
  <c r="G40"/>
  <c r="E40"/>
  <c r="D40"/>
  <c r="C40"/>
  <c r="B40"/>
  <c r="A40"/>
  <c r="Q39"/>
  <c r="H39" s="1"/>
  <c r="P39"/>
  <c r="O39"/>
  <c r="M39"/>
  <c r="L39"/>
  <c r="K39"/>
  <c r="J39"/>
  <c r="I39"/>
  <c r="G39"/>
  <c r="F39"/>
  <c r="E39"/>
  <c r="D39"/>
  <c r="C39"/>
  <c r="B39"/>
  <c r="A39"/>
  <c r="Q38"/>
  <c r="P38"/>
  <c r="O38"/>
  <c r="M38"/>
  <c r="L38"/>
  <c r="K38"/>
  <c r="J38"/>
  <c r="I38"/>
  <c r="G38"/>
  <c r="H38" s="1"/>
  <c r="F38"/>
  <c r="E38"/>
  <c r="D38"/>
  <c r="C38"/>
  <c r="B38"/>
  <c r="A38"/>
  <c r="Q37"/>
  <c r="P37"/>
  <c r="O37"/>
  <c r="M37"/>
  <c r="N37" s="1"/>
  <c r="L37"/>
  <c r="K37"/>
  <c r="J37"/>
  <c r="I37"/>
  <c r="G37"/>
  <c r="F37"/>
  <c r="E37"/>
  <c r="D37"/>
  <c r="C37"/>
  <c r="B37"/>
  <c r="A37"/>
  <c r="Q36"/>
  <c r="H36" s="1"/>
  <c r="P36"/>
  <c r="O36"/>
  <c r="M36"/>
  <c r="L36"/>
  <c r="K36"/>
  <c r="J36"/>
  <c r="I36"/>
  <c r="G36"/>
  <c r="F36"/>
  <c r="E36"/>
  <c r="D36"/>
  <c r="C36"/>
  <c r="B36"/>
  <c r="A36"/>
  <c r="Q35"/>
  <c r="P35"/>
  <c r="O35"/>
  <c r="M35"/>
  <c r="N35" s="1"/>
  <c r="L35"/>
  <c r="K35"/>
  <c r="J35"/>
  <c r="I35"/>
  <c r="G35"/>
  <c r="H35" s="1"/>
  <c r="F35"/>
  <c r="E35"/>
  <c r="D35"/>
  <c r="C35"/>
  <c r="B35"/>
  <c r="A35"/>
  <c r="Q34"/>
  <c r="P34"/>
  <c r="O34"/>
  <c r="M34"/>
  <c r="L34"/>
  <c r="K34"/>
  <c r="J34"/>
  <c r="I34"/>
  <c r="G34"/>
  <c r="E34"/>
  <c r="D34"/>
  <c r="C34"/>
  <c r="B34"/>
  <c r="A34"/>
  <c r="Q33"/>
  <c r="P33"/>
  <c r="O33"/>
  <c r="M33"/>
  <c r="L33"/>
  <c r="K33"/>
  <c r="J33"/>
  <c r="I33"/>
  <c r="G33"/>
  <c r="H33" s="1"/>
  <c r="E33"/>
  <c r="D33"/>
  <c r="B33"/>
  <c r="A33"/>
  <c r="Q32"/>
  <c r="P32"/>
  <c r="O32"/>
  <c r="M32"/>
  <c r="N32" s="1"/>
  <c r="L32"/>
  <c r="K32"/>
  <c r="J32"/>
  <c r="I32"/>
  <c r="G32"/>
  <c r="F32"/>
  <c r="E32"/>
  <c r="D32"/>
  <c r="C32"/>
  <c r="B32"/>
  <c r="A32"/>
  <c r="Q31"/>
  <c r="H31" s="1"/>
  <c r="P31"/>
  <c r="O31"/>
  <c r="M31"/>
  <c r="L31"/>
  <c r="K31"/>
  <c r="J31"/>
  <c r="I31"/>
  <c r="G31"/>
  <c r="F31"/>
  <c r="E31"/>
  <c r="D31"/>
  <c r="C31"/>
  <c r="B31"/>
  <c r="A31"/>
  <c r="Q30"/>
  <c r="P30"/>
  <c r="O30"/>
  <c r="M30"/>
  <c r="L30"/>
  <c r="K30"/>
  <c r="J30"/>
  <c r="I30"/>
  <c r="G30"/>
  <c r="H30" s="1"/>
  <c r="F30"/>
  <c r="E30"/>
  <c r="D30"/>
  <c r="C30"/>
  <c r="B30"/>
  <c r="A30"/>
  <c r="Q29"/>
  <c r="P29"/>
  <c r="O29"/>
  <c r="M29"/>
  <c r="N29" s="1"/>
  <c r="L29"/>
  <c r="K29"/>
  <c r="J29"/>
  <c r="I29"/>
  <c r="G29"/>
  <c r="F29"/>
  <c r="E29"/>
  <c r="D29"/>
  <c r="C29"/>
  <c r="B29"/>
  <c r="A29"/>
  <c r="Q28"/>
  <c r="H28" s="1"/>
  <c r="P28"/>
  <c r="O28"/>
  <c r="M28"/>
  <c r="L28"/>
  <c r="K28"/>
  <c r="J28"/>
  <c r="I28"/>
  <c r="G28"/>
  <c r="E28"/>
  <c r="D28"/>
  <c r="C28"/>
  <c r="B28"/>
  <c r="A28"/>
  <c r="Q27"/>
  <c r="P27"/>
  <c r="O27"/>
  <c r="M27"/>
  <c r="N27" s="1"/>
  <c r="L27"/>
  <c r="K27"/>
  <c r="J27"/>
  <c r="I27"/>
  <c r="G27"/>
  <c r="H27" s="1"/>
  <c r="F27"/>
  <c r="E27"/>
  <c r="D27"/>
  <c r="C27"/>
  <c r="B27"/>
  <c r="A27"/>
  <c r="Q26"/>
  <c r="P26"/>
  <c r="O26"/>
  <c r="M26"/>
  <c r="L26"/>
  <c r="K26"/>
  <c r="J26"/>
  <c r="I26"/>
  <c r="G26"/>
  <c r="F26"/>
  <c r="E26"/>
  <c r="D26"/>
  <c r="C26"/>
  <c r="B26"/>
  <c r="A26"/>
  <c r="Q25"/>
  <c r="P25"/>
  <c r="O25"/>
  <c r="M25"/>
  <c r="L25"/>
  <c r="K25"/>
  <c r="J25"/>
  <c r="I25"/>
  <c r="G25"/>
  <c r="H25" s="1"/>
  <c r="F25"/>
  <c r="E25"/>
  <c r="D25"/>
  <c r="C25"/>
  <c r="B25"/>
  <c r="A25"/>
  <c r="Q24"/>
  <c r="P24"/>
  <c r="O24"/>
  <c r="M24"/>
  <c r="N24" s="1"/>
  <c r="L24"/>
  <c r="K24"/>
  <c r="J24"/>
  <c r="I24"/>
  <c r="G24"/>
  <c r="F24"/>
  <c r="E24"/>
  <c r="D24"/>
  <c r="C24"/>
  <c r="B24"/>
  <c r="A24"/>
  <c r="Q23"/>
  <c r="H23" s="1"/>
  <c r="P23"/>
  <c r="O23"/>
  <c r="M23"/>
  <c r="L23"/>
  <c r="K23"/>
  <c r="J23"/>
  <c r="I23"/>
  <c r="G23"/>
  <c r="E23"/>
  <c r="D23"/>
  <c r="C23"/>
  <c r="B23"/>
  <c r="A23"/>
  <c r="Q22"/>
  <c r="P22"/>
  <c r="O22"/>
  <c r="M22"/>
  <c r="L22"/>
  <c r="K22"/>
  <c r="J22"/>
  <c r="I22"/>
  <c r="G22"/>
  <c r="H22" s="1"/>
  <c r="E22"/>
  <c r="D22"/>
  <c r="C22"/>
  <c r="B22"/>
  <c r="A22"/>
  <c r="Q21"/>
  <c r="P21"/>
  <c r="O21"/>
  <c r="M21"/>
  <c r="N21" s="1"/>
  <c r="L21"/>
  <c r="K21"/>
  <c r="J21"/>
  <c r="I21"/>
  <c r="G21"/>
  <c r="F21"/>
  <c r="E21"/>
  <c r="D21"/>
  <c r="C21"/>
  <c r="B21"/>
  <c r="A21"/>
  <c r="Q20"/>
  <c r="H20" s="1"/>
  <c r="P20"/>
  <c r="O20"/>
  <c r="M20"/>
  <c r="L20"/>
  <c r="K20"/>
  <c r="J20"/>
  <c r="I20"/>
  <c r="G20"/>
  <c r="F20"/>
  <c r="E20"/>
  <c r="D20"/>
  <c r="C20"/>
  <c r="B20"/>
  <c r="A20"/>
  <c r="Q19"/>
  <c r="P19"/>
  <c r="O19"/>
  <c r="M19"/>
  <c r="N19" s="1"/>
  <c r="L19"/>
  <c r="K19"/>
  <c r="J19"/>
  <c r="I19"/>
  <c r="G19"/>
  <c r="H19" s="1"/>
  <c r="F19"/>
  <c r="E19"/>
  <c r="D19"/>
  <c r="C19"/>
  <c r="B19"/>
  <c r="A19"/>
  <c r="Q18"/>
  <c r="P18"/>
  <c r="O18"/>
  <c r="M18"/>
  <c r="L18"/>
  <c r="K18"/>
  <c r="J18"/>
  <c r="I18"/>
  <c r="G18"/>
  <c r="F18"/>
  <c r="E18"/>
  <c r="D18"/>
  <c r="C18"/>
  <c r="B18"/>
  <c r="A18"/>
  <c r="Q17"/>
  <c r="P17"/>
  <c r="O17"/>
  <c r="M17"/>
  <c r="L17"/>
  <c r="K17"/>
  <c r="J17"/>
  <c r="I17"/>
  <c r="G17"/>
  <c r="H17" s="1"/>
  <c r="F17"/>
  <c r="E17"/>
  <c r="D17"/>
  <c r="C17"/>
  <c r="B17"/>
  <c r="A17"/>
  <c r="Q16"/>
  <c r="P16"/>
  <c r="O16"/>
  <c r="M16"/>
  <c r="N16" s="1"/>
  <c r="L16"/>
  <c r="K16"/>
  <c r="J16"/>
  <c r="I16"/>
  <c r="G16"/>
  <c r="F16"/>
  <c r="E16"/>
  <c r="D16"/>
  <c r="C16"/>
  <c r="B16"/>
  <c r="A16"/>
  <c r="Q15"/>
  <c r="H15" s="1"/>
  <c r="P15"/>
  <c r="O15"/>
  <c r="M15"/>
  <c r="L15"/>
  <c r="K15"/>
  <c r="J15"/>
  <c r="I15"/>
  <c r="G15"/>
  <c r="F15"/>
  <c r="E15"/>
  <c r="D15"/>
  <c r="C15"/>
  <c r="B15"/>
  <c r="A15"/>
  <c r="Q14"/>
  <c r="P14"/>
  <c r="O14"/>
  <c r="M14"/>
  <c r="L14"/>
  <c r="K14"/>
  <c r="J14"/>
  <c r="I14"/>
  <c r="G14"/>
  <c r="H14" s="1"/>
  <c r="E14"/>
  <c r="D14"/>
  <c r="C14"/>
  <c r="B14"/>
  <c r="A14"/>
  <c r="Q13"/>
  <c r="P13"/>
  <c r="O13"/>
  <c r="M13"/>
  <c r="N13" s="1"/>
  <c r="L13"/>
  <c r="K13"/>
  <c r="J13"/>
  <c r="I13"/>
  <c r="G13"/>
  <c r="F13"/>
  <c r="E13"/>
  <c r="D13"/>
  <c r="C13"/>
  <c r="B13"/>
  <c r="A13"/>
  <c r="Q12"/>
  <c r="H12" s="1"/>
  <c r="P12"/>
  <c r="O12"/>
  <c r="M12"/>
  <c r="L12"/>
  <c r="K12"/>
  <c r="J12"/>
  <c r="I12"/>
  <c r="G12"/>
  <c r="F12"/>
  <c r="E12"/>
  <c r="D12"/>
  <c r="C12"/>
  <c r="B12"/>
  <c r="A12"/>
  <c r="Q11"/>
  <c r="P11"/>
  <c r="O11"/>
  <c r="M11"/>
  <c r="N11" s="1"/>
  <c r="L11"/>
  <c r="K11"/>
  <c r="J11"/>
  <c r="I11"/>
  <c r="G11"/>
  <c r="H11" s="1"/>
  <c r="F11"/>
  <c r="E11"/>
  <c r="D11"/>
  <c r="C11"/>
  <c r="B11"/>
  <c r="A11"/>
  <c r="Q10"/>
  <c r="P10"/>
  <c r="O10"/>
  <c r="M10"/>
  <c r="L10"/>
  <c r="K10"/>
  <c r="J10"/>
  <c r="I10"/>
  <c r="G10"/>
  <c r="F10"/>
  <c r="E10"/>
  <c r="D10"/>
  <c r="C10"/>
  <c r="B10"/>
  <c r="A10"/>
  <c r="Q9"/>
  <c r="P9"/>
  <c r="O9"/>
  <c r="M9"/>
  <c r="L9"/>
  <c r="K9"/>
  <c r="J9"/>
  <c r="I9"/>
  <c r="G9"/>
  <c r="H9" s="1"/>
  <c r="F9"/>
  <c r="E9"/>
  <c r="D9"/>
  <c r="C9"/>
  <c r="B9"/>
  <c r="A9"/>
  <c r="Q8"/>
  <c r="P8"/>
  <c r="O8"/>
  <c r="M8"/>
  <c r="N8" s="1"/>
  <c r="L8"/>
  <c r="K8"/>
  <c r="J8"/>
  <c r="I8"/>
  <c r="H8"/>
  <c r="G8"/>
  <c r="F8"/>
  <c r="E8"/>
  <c r="D8"/>
  <c r="C8"/>
  <c r="B8"/>
  <c r="A8"/>
  <c r="Q7"/>
  <c r="H24" s="1"/>
  <c r="P7"/>
  <c r="O7"/>
  <c r="M7"/>
  <c r="L7"/>
  <c r="K7"/>
  <c r="J7"/>
  <c r="I7"/>
  <c r="G7"/>
  <c r="F7"/>
  <c r="E7"/>
  <c r="D7"/>
  <c r="C7"/>
  <c r="B7"/>
  <c r="A7"/>
  <c r="Q6"/>
  <c r="P6"/>
  <c r="O6"/>
  <c r="M6"/>
  <c r="L6"/>
  <c r="K6"/>
  <c r="J6"/>
  <c r="I6"/>
  <c r="G6"/>
  <c r="H40" s="1"/>
  <c r="E6"/>
  <c r="D6"/>
  <c r="C6"/>
  <c r="B6"/>
  <c r="A6"/>
  <c r="P5"/>
  <c r="O5"/>
  <c r="M5"/>
  <c r="N26" s="1"/>
  <c r="L5"/>
  <c r="K5"/>
  <c r="J5"/>
  <c r="I5"/>
  <c r="G5"/>
  <c r="H48" s="1"/>
  <c r="E5"/>
  <c r="D5"/>
  <c r="C5"/>
  <c r="B5"/>
  <c r="A5"/>
  <c r="M54" i="9"/>
  <c r="N54" s="1"/>
  <c r="M53"/>
  <c r="N53" s="1"/>
  <c r="M52"/>
  <c r="N52" s="1"/>
  <c r="M51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O54"/>
  <c r="P54" s="1"/>
  <c r="O53"/>
  <c r="P53" s="1"/>
  <c r="O52"/>
  <c r="P52" s="1"/>
  <c r="O51"/>
  <c r="P51" s="1"/>
  <c r="O50"/>
  <c r="P50" s="1"/>
  <c r="O49"/>
  <c r="P49" s="1"/>
  <c r="O48"/>
  <c r="P48" s="1"/>
  <c r="O47"/>
  <c r="P47" s="1"/>
  <c r="O46"/>
  <c r="P46" s="1"/>
  <c r="O45"/>
  <c r="P45" s="1"/>
  <c r="O44"/>
  <c r="P44" s="1"/>
  <c r="O43"/>
  <c r="P43" s="1"/>
  <c r="O42"/>
  <c r="P42" s="1"/>
  <c r="O41"/>
  <c r="P41" s="1"/>
  <c r="O40"/>
  <c r="P40" s="1"/>
  <c r="O39"/>
  <c r="P39" s="1"/>
  <c r="O38"/>
  <c r="P38" s="1"/>
  <c r="O37"/>
  <c r="P37" s="1"/>
  <c r="O36"/>
  <c r="P36" s="1"/>
  <c r="O35"/>
  <c r="P35" s="1"/>
  <c r="O34"/>
  <c r="P34" s="1"/>
  <c r="O33"/>
  <c r="P33" s="1"/>
  <c r="O32"/>
  <c r="P32" s="1"/>
  <c r="O31"/>
  <c r="P31" s="1"/>
  <c r="O30"/>
  <c r="P30" s="1"/>
  <c r="O29"/>
  <c r="P29" s="1"/>
  <c r="O28"/>
  <c r="P28" s="1"/>
  <c r="O27"/>
  <c r="P27" s="1"/>
  <c r="O26"/>
  <c r="P26" s="1"/>
  <c r="O25"/>
  <c r="P25" s="1"/>
  <c r="O24"/>
  <c r="P24" s="1"/>
  <c r="O23"/>
  <c r="P23" s="1"/>
  <c r="O22"/>
  <c r="P22" s="1"/>
  <c r="O21"/>
  <c r="P21" s="1"/>
  <c r="O20"/>
  <c r="P20" s="1"/>
  <c r="O19"/>
  <c r="P19" s="1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P6" s="1"/>
  <c r="O5"/>
  <c r="P5" s="1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J5" s="1"/>
  <c r="M32" i="4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G24" i="21"/>
  <c r="G20"/>
  <c r="G16"/>
  <c r="G32"/>
  <c r="G28"/>
  <c r="A58" i="14"/>
  <c r="A57"/>
  <c r="A56"/>
  <c r="A55"/>
  <c r="G54"/>
  <c r="A54"/>
  <c r="G53"/>
  <c r="A53"/>
  <c r="B48"/>
  <c r="H8" i="18"/>
  <c r="A32" i="4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G12" i="21"/>
  <c r="G36"/>
  <c r="H198" i="18"/>
  <c r="G198"/>
  <c r="H204"/>
  <c r="G204"/>
  <c r="H41"/>
  <c r="G41"/>
  <c r="H94"/>
  <c r="G94"/>
  <c r="H215"/>
  <c r="G215"/>
  <c r="H23" i="19"/>
  <c r="G23"/>
  <c r="H52"/>
  <c r="G52"/>
  <c r="H46"/>
  <c r="G46"/>
  <c r="H44"/>
  <c r="G44"/>
  <c r="H36"/>
  <c r="G36"/>
  <c r="H64"/>
  <c r="G64"/>
  <c r="H41"/>
  <c r="G41"/>
  <c r="H57"/>
  <c r="G57"/>
  <c r="H6"/>
  <c r="G6"/>
  <c r="H165" i="18"/>
  <c r="G139"/>
  <c r="H125"/>
  <c r="G125"/>
  <c r="H205"/>
  <c r="G205"/>
  <c r="H151"/>
  <c r="G151"/>
  <c r="H154"/>
  <c r="G154"/>
  <c r="H63"/>
  <c r="G63"/>
  <c r="H114"/>
  <c r="G114"/>
  <c r="H213"/>
  <c r="G213"/>
  <c r="H199"/>
  <c r="G199"/>
  <c r="H97"/>
  <c r="G97"/>
  <c r="H71"/>
  <c r="G71"/>
  <c r="H153"/>
  <c r="G153"/>
  <c r="H158"/>
  <c r="G158"/>
  <c r="H194"/>
  <c r="G194"/>
  <c r="H49"/>
  <c r="G49"/>
  <c r="H138"/>
  <c r="G138"/>
  <c r="H87"/>
  <c r="G87"/>
  <c r="H142"/>
  <c r="G142"/>
  <c r="H16"/>
  <c r="G16"/>
  <c r="H72"/>
  <c r="G72"/>
  <c r="H160"/>
  <c r="G160"/>
  <c r="H212"/>
  <c r="G212"/>
  <c r="H83"/>
  <c r="G83"/>
  <c r="H89"/>
  <c r="G89"/>
  <c r="H78"/>
  <c r="G78"/>
  <c r="H145"/>
  <c r="G145"/>
  <c r="H219"/>
  <c r="G219"/>
  <c r="H207"/>
  <c r="G207"/>
  <c r="H152"/>
  <c r="G152"/>
  <c r="H10"/>
  <c r="G10"/>
  <c r="H99"/>
  <c r="G99"/>
  <c r="H191"/>
  <c r="G191"/>
  <c r="H130"/>
  <c r="G130"/>
  <c r="H127"/>
  <c r="G127"/>
  <c r="H229"/>
  <c r="G229"/>
  <c r="H81"/>
  <c r="G81"/>
  <c r="H220"/>
  <c r="G220"/>
  <c r="H172"/>
  <c r="G172"/>
  <c r="H110"/>
  <c r="G110"/>
  <c r="H177"/>
  <c r="G177"/>
  <c r="H105"/>
  <c r="G105"/>
  <c r="H223"/>
  <c r="G223"/>
  <c r="H100"/>
  <c r="G100"/>
  <c r="H13"/>
  <c r="G13"/>
  <c r="H206"/>
  <c r="G206"/>
  <c r="H29"/>
  <c r="G29"/>
  <c r="H129"/>
  <c r="G129"/>
  <c r="H226"/>
  <c r="G226"/>
  <c r="H43"/>
  <c r="G43"/>
  <c r="H135"/>
  <c r="G135"/>
  <c r="H176"/>
  <c r="G176"/>
  <c r="H193"/>
  <c r="G193"/>
  <c r="H161"/>
  <c r="G161"/>
  <c r="H150"/>
  <c r="G150"/>
  <c r="H197"/>
  <c r="G197"/>
  <c r="H103"/>
  <c r="G103"/>
  <c r="H174"/>
  <c r="G174"/>
  <c r="H23"/>
  <c r="G23"/>
  <c r="H108"/>
  <c r="G108"/>
  <c r="H104"/>
  <c r="G104"/>
  <c r="H61"/>
  <c r="G61"/>
  <c r="H44"/>
  <c r="G44"/>
  <c r="H20"/>
  <c r="G20"/>
  <c r="H117"/>
  <c r="G117"/>
  <c r="H33"/>
  <c r="G33"/>
  <c r="H146"/>
  <c r="G146"/>
  <c r="H31"/>
  <c r="G31"/>
  <c r="H93"/>
  <c r="G93"/>
  <c r="H189"/>
  <c r="G189"/>
  <c r="H140"/>
  <c r="G140"/>
  <c r="H39"/>
  <c r="G39"/>
  <c r="H216"/>
  <c r="G216"/>
  <c r="H164"/>
  <c r="G164"/>
  <c r="H132"/>
  <c r="G132"/>
  <c r="H143"/>
  <c r="G143"/>
  <c r="H227"/>
  <c r="H131"/>
  <c r="G131"/>
  <c r="H214"/>
  <c r="G214"/>
  <c r="H192"/>
  <c r="G192"/>
  <c r="H122"/>
  <c r="G122"/>
  <c r="H156"/>
  <c r="G156"/>
  <c r="H179"/>
  <c r="G179"/>
  <c r="H86"/>
  <c r="G86"/>
  <c r="H25"/>
  <c r="G25"/>
  <c r="H96"/>
  <c r="G96"/>
  <c r="H169"/>
  <c r="G169"/>
  <c r="H111"/>
  <c r="G111"/>
  <c r="H52"/>
  <c r="G52"/>
  <c r="H190"/>
  <c r="G190"/>
  <c r="H64"/>
  <c r="G64"/>
  <c r="H68"/>
  <c r="G68"/>
  <c r="H141"/>
  <c r="G141"/>
  <c r="H196"/>
  <c r="G196"/>
  <c r="H228"/>
  <c r="H210"/>
  <c r="G210"/>
  <c r="H27"/>
  <c r="G27"/>
  <c r="H183"/>
  <c r="G183"/>
  <c r="H88"/>
  <c r="G88"/>
  <c r="H60"/>
  <c r="G60"/>
  <c r="H126"/>
  <c r="G126"/>
  <c r="H200"/>
  <c r="G200"/>
  <c r="H119"/>
  <c r="G119"/>
  <c r="H37"/>
  <c r="G37"/>
  <c r="H14"/>
  <c r="G14"/>
  <c r="H202"/>
  <c r="G202"/>
  <c r="H58"/>
  <c r="G58"/>
  <c r="H35"/>
  <c r="G35"/>
  <c r="H101"/>
  <c r="G101"/>
  <c r="H211"/>
  <c r="G211"/>
  <c r="H187"/>
  <c r="G187"/>
  <c r="H56"/>
  <c r="G56"/>
  <c r="H173"/>
  <c r="G173"/>
  <c r="H18"/>
  <c r="G18"/>
  <c r="H54"/>
  <c r="G54"/>
  <c r="H90"/>
  <c r="G90"/>
  <c r="H128"/>
  <c r="G128"/>
  <c r="H217"/>
  <c r="G217"/>
  <c r="H137"/>
  <c r="G137"/>
  <c r="H98"/>
  <c r="G98"/>
  <c r="H144"/>
  <c r="G144"/>
  <c r="H74"/>
  <c r="G74"/>
  <c r="H91"/>
  <c r="G91"/>
  <c r="H55"/>
  <c r="G55"/>
  <c r="H26"/>
  <c r="G26"/>
  <c r="H59"/>
  <c r="G59"/>
  <c r="H182"/>
  <c r="G182"/>
  <c r="H112"/>
  <c r="G112"/>
  <c r="H157"/>
  <c r="G157"/>
  <c r="H28"/>
  <c r="G28"/>
  <c r="H167"/>
  <c r="G167"/>
  <c r="H166"/>
  <c r="G166"/>
  <c r="H47"/>
  <c r="G47"/>
  <c r="H67"/>
  <c r="G67"/>
  <c r="H9"/>
  <c r="G9"/>
  <c r="H50"/>
  <c r="G50"/>
  <c r="G165"/>
  <c r="H75"/>
  <c r="G75"/>
  <c r="H109"/>
  <c r="G109"/>
  <c r="H201"/>
  <c r="G201"/>
  <c r="H136"/>
  <c r="G136"/>
  <c r="H69"/>
  <c r="G69"/>
  <c r="H162"/>
  <c r="G162"/>
  <c r="H21"/>
  <c r="G21"/>
  <c r="H92"/>
  <c r="G92"/>
  <c r="H70"/>
  <c r="G70"/>
  <c r="H159"/>
  <c r="G159"/>
  <c r="H40"/>
  <c r="G40"/>
  <c r="H22"/>
  <c r="G22"/>
  <c r="H80"/>
  <c r="G80"/>
  <c r="H123"/>
  <c r="G123"/>
  <c r="H51"/>
  <c r="G51"/>
  <c r="H65"/>
  <c r="G65"/>
  <c r="H84"/>
  <c r="G84"/>
  <c r="H95"/>
  <c r="G95"/>
  <c r="H45"/>
  <c r="G45"/>
  <c r="H231"/>
  <c r="G231"/>
  <c r="H180"/>
  <c r="G180"/>
  <c r="H46"/>
  <c r="G46"/>
  <c r="H30"/>
  <c r="G30"/>
  <c r="H7"/>
  <c r="G7"/>
  <c r="H208"/>
  <c r="G208"/>
  <c r="H171"/>
  <c r="G171"/>
  <c r="H134"/>
  <c r="G134"/>
  <c r="H73"/>
  <c r="G73"/>
  <c r="H15"/>
  <c r="G15"/>
  <c r="H178"/>
  <c r="G178"/>
  <c r="H42"/>
  <c r="G42"/>
  <c r="H175"/>
  <c r="G175"/>
  <c r="H221"/>
  <c r="G221"/>
  <c r="H209"/>
  <c r="G209"/>
  <c r="H203"/>
  <c r="G203"/>
  <c r="H148"/>
  <c r="G148"/>
  <c r="H186"/>
  <c r="G186"/>
  <c r="H185"/>
  <c r="G185"/>
  <c r="H32"/>
  <c r="G32"/>
  <c r="H195"/>
  <c r="G195"/>
  <c r="H181"/>
  <c r="G181"/>
  <c r="H120"/>
  <c r="G120"/>
  <c r="H184"/>
  <c r="G184"/>
  <c r="H62"/>
  <c r="G62"/>
  <c r="H218"/>
  <c r="G218"/>
  <c r="H24"/>
  <c r="G24"/>
  <c r="H230"/>
  <c r="G230"/>
  <c r="H11"/>
  <c r="G11"/>
  <c r="H6"/>
  <c r="G6"/>
  <c r="H17"/>
  <c r="G17"/>
  <c r="H76"/>
  <c r="G76"/>
  <c r="H224"/>
  <c r="G224"/>
  <c r="H124"/>
  <c r="G124"/>
  <c r="H19"/>
  <c r="G19"/>
  <c r="H115"/>
  <c r="G115"/>
  <c r="H116"/>
  <c r="G116"/>
  <c r="H170"/>
  <c r="G170"/>
  <c r="H48"/>
  <c r="G48"/>
  <c r="H36"/>
  <c r="G36"/>
  <c r="H12"/>
  <c r="G12"/>
  <c r="H155"/>
  <c r="G155"/>
  <c r="H168"/>
  <c r="G168"/>
  <c r="H188"/>
  <c r="G188"/>
  <c r="H113"/>
  <c r="G113"/>
  <c r="H121"/>
  <c r="G121"/>
  <c r="G8"/>
  <c r="H77"/>
  <c r="G77"/>
  <c r="H106"/>
  <c r="G106"/>
  <c r="H149"/>
  <c r="G149"/>
  <c r="H57"/>
  <c r="G57"/>
  <c r="H85"/>
  <c r="G85"/>
  <c r="H94" i="19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66"/>
  <c r="G66"/>
  <c r="H69"/>
  <c r="G69"/>
  <c r="H43"/>
  <c r="G43"/>
  <c r="H24"/>
  <c r="G24"/>
  <c r="H55"/>
  <c r="G55"/>
  <c r="H51"/>
  <c r="G51"/>
  <c r="H62"/>
  <c r="G62"/>
  <c r="H27"/>
  <c r="G27"/>
  <c r="H40"/>
  <c r="G40"/>
  <c r="H17"/>
  <c r="G17"/>
  <c r="H22"/>
  <c r="G22"/>
  <c r="H54"/>
  <c r="G54"/>
  <c r="H48"/>
  <c r="G48"/>
  <c r="H30"/>
  <c r="G30"/>
  <c r="H68"/>
  <c r="G68"/>
  <c r="H38"/>
  <c r="G38"/>
  <c r="H12"/>
  <c r="G12"/>
  <c r="H28"/>
  <c r="G28"/>
  <c r="H20"/>
  <c r="G20"/>
  <c r="H37"/>
  <c r="G37"/>
  <c r="H9"/>
  <c r="G9"/>
  <c r="H53"/>
  <c r="G53"/>
  <c r="H45"/>
  <c r="G45"/>
  <c r="H33"/>
  <c r="G33"/>
  <c r="H19"/>
  <c r="G19"/>
  <c r="H63"/>
  <c r="G63"/>
  <c r="H18"/>
  <c r="G18"/>
  <c r="H13"/>
  <c r="G13"/>
  <c r="H42"/>
  <c r="G42"/>
  <c r="H50"/>
  <c r="G50"/>
  <c r="H47"/>
  <c r="G47"/>
  <c r="H32"/>
  <c r="G32"/>
  <c r="H60"/>
  <c r="G60"/>
  <c r="H67"/>
  <c r="G67"/>
  <c r="H16"/>
  <c r="G16"/>
  <c r="H11"/>
  <c r="G11"/>
  <c r="H25"/>
  <c r="G25"/>
  <c r="H7"/>
  <c r="G7"/>
  <c r="H8"/>
  <c r="G8"/>
  <c r="H65"/>
  <c r="G65"/>
  <c r="H26"/>
  <c r="G26"/>
  <c r="H39"/>
  <c r="G39"/>
  <c r="H14"/>
  <c r="G14"/>
  <c r="H58"/>
  <c r="G58"/>
  <c r="H31"/>
  <c r="G31"/>
  <c r="H15"/>
  <c r="G15"/>
  <c r="H10"/>
  <c r="G10"/>
  <c r="H59"/>
  <c r="G59"/>
  <c r="H29"/>
  <c r="G29"/>
  <c r="H21"/>
  <c r="G21"/>
  <c r="H49"/>
  <c r="G49"/>
  <c r="H34"/>
  <c r="G34"/>
  <c r="H56"/>
  <c r="G56"/>
  <c r="H61"/>
  <c r="G61"/>
  <c r="H35"/>
  <c r="G35"/>
  <c r="H70"/>
  <c r="G70"/>
  <c r="H107" i="18"/>
  <c r="G107"/>
  <c r="H34"/>
  <c r="G34"/>
  <c r="H53"/>
  <c r="G53"/>
  <c r="H133"/>
  <c r="G133"/>
  <c r="H66"/>
  <c r="G66"/>
  <c r="H225"/>
  <c r="G225"/>
  <c r="H102"/>
  <c r="G102"/>
  <c r="H118"/>
  <c r="G118"/>
  <c r="H79"/>
  <c r="G79"/>
  <c r="H82"/>
  <c r="G82"/>
  <c r="H222"/>
  <c r="G222"/>
  <c r="H163"/>
  <c r="G163"/>
  <c r="H147"/>
  <c r="G147"/>
  <c r="H38"/>
  <c r="G38"/>
  <c r="H139"/>
  <c r="G8" i="21"/>
  <c r="A6" i="19"/>
  <c r="A6" i="18"/>
  <c r="G4" i="21"/>
  <c r="J41" i="9" l="1"/>
  <c r="J51"/>
  <c r="J12"/>
  <c r="J20"/>
  <c r="J28"/>
  <c r="J36"/>
  <c r="J44"/>
  <c r="J52"/>
  <c r="J13"/>
  <c r="J21"/>
  <c r="J29"/>
  <c r="J37"/>
  <c r="J45"/>
  <c r="J53"/>
  <c r="J30"/>
  <c r="J54"/>
  <c r="J55"/>
  <c r="J6"/>
  <c r="J14"/>
  <c r="J22"/>
  <c r="J38"/>
  <c r="J46"/>
  <c r="J47"/>
  <c r="J27"/>
  <c r="J17"/>
  <c r="J25"/>
  <c r="J33"/>
  <c r="J49"/>
  <c r="H19" i="13"/>
  <c r="N21"/>
  <c r="H35"/>
  <c r="N37"/>
  <c r="N45"/>
  <c r="N6"/>
  <c r="N13"/>
  <c r="H27"/>
  <c r="N29"/>
  <c r="H43"/>
  <c r="H5"/>
  <c r="N7"/>
  <c r="N15"/>
  <c r="N23"/>
  <c r="N31"/>
  <c r="N39"/>
  <c r="N47"/>
  <c r="H14"/>
  <c r="N16"/>
  <c r="H22"/>
  <c r="N24"/>
  <c r="H30"/>
  <c r="N32"/>
  <c r="H38"/>
  <c r="N40"/>
  <c r="H46"/>
  <c r="N48"/>
  <c r="H6"/>
  <c r="N8"/>
  <c r="H16"/>
  <c r="N18"/>
  <c r="H24"/>
  <c r="N26"/>
  <c r="H32"/>
  <c r="N34"/>
  <c r="N42"/>
  <c r="N10"/>
  <c r="N12"/>
  <c r="N20"/>
  <c r="N28"/>
  <c r="N36"/>
  <c r="H26" i="10"/>
  <c r="N28"/>
  <c r="H42"/>
  <c r="N5"/>
  <c r="H10"/>
  <c r="N12"/>
  <c r="H34"/>
  <c r="N36"/>
  <c r="N44"/>
  <c r="N6"/>
  <c r="N14"/>
  <c r="N22"/>
  <c r="N30"/>
  <c r="N38"/>
  <c r="N46"/>
  <c r="H18"/>
  <c r="N20"/>
  <c r="H21"/>
  <c r="N23"/>
  <c r="H29"/>
  <c r="N31"/>
  <c r="H37"/>
  <c r="N39"/>
  <c r="H45"/>
  <c r="N47"/>
  <c r="H5"/>
  <c r="N7"/>
  <c r="H6"/>
  <c r="H13"/>
  <c r="N15"/>
  <c r="H7"/>
  <c r="N9"/>
  <c r="N17"/>
  <c r="N25"/>
  <c r="N33"/>
  <c r="N41"/>
  <c r="N10"/>
  <c r="N18"/>
  <c r="H32"/>
  <c r="N34"/>
  <c r="N42"/>
  <c r="H16"/>
  <c r="J8" i="9"/>
  <c r="J16"/>
  <c r="J24"/>
  <c r="J32"/>
  <c r="J40"/>
  <c r="J48"/>
  <c r="J9"/>
  <c r="J10"/>
  <c r="J18"/>
  <c r="J26"/>
  <c r="J34"/>
  <c r="J42"/>
  <c r="J50"/>
  <c r="J19"/>
  <c r="J43"/>
  <c r="J35"/>
  <c r="J11"/>
  <c r="J7"/>
  <c r="J15"/>
  <c r="J23"/>
  <c r="J31"/>
  <c r="J39"/>
  <c r="M87" i="8"/>
  <c r="M75"/>
  <c r="M94"/>
  <c r="M40"/>
  <c r="M64"/>
  <c r="M72"/>
  <c r="M92"/>
  <c r="M33"/>
  <c r="M27" l="1"/>
  <c r="M46"/>
  <c r="M24"/>
  <c r="M8"/>
  <c r="M101"/>
  <c r="M68"/>
  <c r="M83"/>
  <c r="M37"/>
  <c r="M6"/>
  <c r="M58"/>
  <c r="M17"/>
  <c r="M84"/>
  <c r="M30"/>
  <c r="M45"/>
  <c r="M38"/>
  <c r="M66"/>
  <c r="M11"/>
  <c r="M47"/>
  <c r="M5"/>
  <c r="M89"/>
  <c r="M29"/>
  <c r="M82"/>
  <c r="M56"/>
  <c r="M21"/>
  <c r="M74"/>
  <c r="M73"/>
  <c r="M14"/>
  <c r="M44"/>
  <c r="M90"/>
  <c r="M57"/>
  <c r="M16"/>
  <c r="M19"/>
  <c r="M69"/>
  <c r="M97"/>
  <c r="M53"/>
  <c r="M42"/>
  <c r="M80"/>
  <c r="M86"/>
  <c r="M67"/>
  <c r="M102"/>
  <c r="M70"/>
  <c r="M49"/>
  <c r="M99"/>
  <c r="M31"/>
  <c r="M77"/>
  <c r="M18"/>
  <c r="M28"/>
  <c r="M62"/>
  <c r="M20"/>
  <c r="M91"/>
  <c r="M32"/>
  <c r="M95"/>
  <c r="M60"/>
  <c r="M34"/>
  <c r="M41"/>
  <c r="M9"/>
  <c r="M98"/>
  <c r="M13"/>
  <c r="M88"/>
  <c r="M25"/>
  <c r="M54"/>
  <c r="M10"/>
  <c r="M65"/>
  <c r="M100"/>
  <c r="M35"/>
  <c r="M85"/>
  <c r="M76"/>
  <c r="M61"/>
  <c r="M79"/>
  <c r="M93"/>
  <c r="M26"/>
  <c r="M59"/>
  <c r="M51"/>
  <c r="M81"/>
  <c r="M48"/>
  <c r="M52"/>
  <c r="M43"/>
  <c r="M96"/>
  <c r="M12"/>
  <c r="M50"/>
  <c r="M78"/>
  <c r="M71"/>
  <c r="M22"/>
  <c r="M39"/>
  <c r="M63"/>
  <c r="M15"/>
  <c r="M55"/>
  <c r="M36"/>
  <c r="M7"/>
  <c r="M23"/>
  <c r="N33" l="1"/>
  <c r="N50"/>
  <c r="N59"/>
  <c r="N36"/>
  <c r="N100"/>
  <c r="N94"/>
  <c r="N62"/>
  <c r="N66"/>
  <c r="N12"/>
  <c r="N28"/>
  <c r="N38"/>
  <c r="N96"/>
  <c r="N18"/>
  <c r="N68"/>
  <c r="N79"/>
  <c r="N80"/>
  <c r="N29"/>
  <c r="N25"/>
  <c r="N44"/>
  <c r="N89"/>
  <c r="N84"/>
  <c r="N8"/>
  <c r="N102"/>
  <c r="N55"/>
  <c r="N65"/>
  <c r="N16"/>
  <c r="N75"/>
  <c r="N10"/>
  <c r="N82"/>
  <c r="N64"/>
  <c r="N54"/>
  <c r="N90"/>
  <c r="N52"/>
  <c r="N95"/>
  <c r="N22"/>
  <c r="N88"/>
  <c r="N32"/>
  <c r="N99"/>
  <c r="N53"/>
  <c r="N14"/>
  <c r="N5"/>
  <c r="N17"/>
  <c r="N24"/>
  <c r="N72"/>
  <c r="N9"/>
  <c r="N21"/>
  <c r="N40"/>
  <c r="N41"/>
  <c r="N56"/>
  <c r="N15"/>
  <c r="N34"/>
  <c r="N57"/>
  <c r="N63"/>
  <c r="N60"/>
  <c r="N101"/>
  <c r="N61"/>
  <c r="N31"/>
  <c r="N76"/>
  <c r="N23"/>
  <c r="N71"/>
  <c r="N81"/>
  <c r="N85"/>
  <c r="N13"/>
  <c r="N91"/>
  <c r="N49"/>
  <c r="N97"/>
  <c r="N73"/>
  <c r="N47"/>
  <c r="N58"/>
  <c r="N46"/>
  <c r="N87"/>
  <c r="N19"/>
  <c r="N37"/>
  <c r="N26"/>
  <c r="N67"/>
  <c r="N83"/>
  <c r="N93"/>
  <c r="N86"/>
  <c r="N45"/>
  <c r="N43"/>
  <c r="N77"/>
  <c r="N30"/>
  <c r="N39"/>
  <c r="N42"/>
  <c r="N48"/>
  <c r="N7"/>
  <c r="N78"/>
  <c r="N51"/>
  <c r="N35"/>
  <c r="N98"/>
  <c r="N20"/>
  <c r="N70"/>
  <c r="N69"/>
  <c r="N74"/>
  <c r="N11"/>
  <c r="N6"/>
  <c r="N27"/>
  <c r="N92"/>
</calcChain>
</file>

<file path=xl/sharedStrings.xml><?xml version="1.0" encoding="utf-8"?>
<sst xmlns="http://schemas.openxmlformats.org/spreadsheetml/2006/main" count="2872" uniqueCount="817">
  <si>
    <t>Poř.</t>
  </si>
  <si>
    <t>Závodník</t>
  </si>
  <si>
    <t>Klub</t>
  </si>
  <si>
    <t>Rok</t>
  </si>
  <si>
    <t>Kat</t>
  </si>
  <si>
    <t>#</t>
  </si>
  <si>
    <t>BK</t>
  </si>
  <si>
    <t>BC</t>
  </si>
  <si>
    <t>Prachatice</t>
  </si>
  <si>
    <t>Tálín</t>
  </si>
  <si>
    <t>Putim</t>
  </si>
  <si>
    <t>Trhové</t>
  </si>
  <si>
    <t>Jindřichův</t>
  </si>
  <si>
    <t>Holubov</t>
  </si>
  <si>
    <t>Jivno</t>
  </si>
  <si>
    <t>Hlincova</t>
  </si>
  <si>
    <t>Podroužek</t>
  </si>
  <si>
    <t>Zliv</t>
  </si>
  <si>
    <t>duatlon</t>
  </si>
  <si>
    <t>Sviny</t>
  </si>
  <si>
    <t>Hradec</t>
  </si>
  <si>
    <t>triatlon</t>
  </si>
  <si>
    <t>Hora</t>
  </si>
  <si>
    <t>TRISK ČB</t>
  </si>
  <si>
    <t>M3</t>
  </si>
  <si>
    <t>Grabmüllerová Šárka</t>
  </si>
  <si>
    <t>B&amp;H Triatlon ČB</t>
  </si>
  <si>
    <t>Z4</t>
  </si>
  <si>
    <t>Nový Lukáš</t>
  </si>
  <si>
    <t>M4</t>
  </si>
  <si>
    <t>Srch Jiří</t>
  </si>
  <si>
    <t>ŠuTri Prachatice</t>
  </si>
  <si>
    <t>M1</t>
  </si>
  <si>
    <t>Adámková Dana</t>
  </si>
  <si>
    <t>TT Tálín</t>
  </si>
  <si>
    <t>Z3</t>
  </si>
  <si>
    <t>Dušková Jitka</t>
  </si>
  <si>
    <t>E.ON TT Tábor</t>
  </si>
  <si>
    <t>Juráň Karel</t>
  </si>
  <si>
    <t>TriSK ČB</t>
  </si>
  <si>
    <t>Z1</t>
  </si>
  <si>
    <t>Radová Ludmila</t>
  </si>
  <si>
    <t>Z2</t>
  </si>
  <si>
    <t>Leszkow David</t>
  </si>
  <si>
    <t>Hronová Božena</t>
  </si>
  <si>
    <t>Z5</t>
  </si>
  <si>
    <t>Toul Filip</t>
  </si>
  <si>
    <t>M2</t>
  </si>
  <si>
    <t>Mikoláš Miroslav</t>
  </si>
  <si>
    <t>Pudil Jaroslav</t>
  </si>
  <si>
    <t>M5</t>
  </si>
  <si>
    <t>Plánek Karel</t>
  </si>
  <si>
    <t>Strnad David</t>
  </si>
  <si>
    <t>Pilař Pavel</t>
  </si>
  <si>
    <t>Kahuda Jiří</t>
  </si>
  <si>
    <t>Pech Roman</t>
  </si>
  <si>
    <t>Mikoláš Jan</t>
  </si>
  <si>
    <t>Trisk ČB</t>
  </si>
  <si>
    <t>Hron Jan</t>
  </si>
  <si>
    <t>Šutri Prachatice</t>
  </si>
  <si>
    <t>Korytarová Eliška</t>
  </si>
  <si>
    <t>Sedláček Ondřej</t>
  </si>
  <si>
    <t>Šimek Miroslav</t>
  </si>
  <si>
    <t>TC Dvořák ČB</t>
  </si>
  <si>
    <t>Černý Michal</t>
  </si>
  <si>
    <t>České Budějovice</t>
  </si>
  <si>
    <t>Šimůnková Simona</t>
  </si>
  <si>
    <t>TCV JH</t>
  </si>
  <si>
    <t>Smetana Jiří</t>
  </si>
  <si>
    <t>M6</t>
  </si>
  <si>
    <t>Konárek Zdeněk</t>
  </si>
  <si>
    <t>Valdauf Radim</t>
  </si>
  <si>
    <t>Hluboká nad Vltavou</t>
  </si>
  <si>
    <t>Kalina Bohumil</t>
  </si>
  <si>
    <t>SK Kardašova Řečice</t>
  </si>
  <si>
    <t>Palivec David</t>
  </si>
  <si>
    <t>SPSVD Jistebnice</t>
  </si>
  <si>
    <t>TCV Jindřichův Hradec</t>
  </si>
  <si>
    <t>Hlínová Jaroslava</t>
  </si>
  <si>
    <t>Trecha Rudolf</t>
  </si>
  <si>
    <t>Matouš Petr</t>
  </si>
  <si>
    <t>Koptík Jiří</t>
  </si>
  <si>
    <t>Diviš Jiří</t>
  </si>
  <si>
    <t>CBC Team</t>
  </si>
  <si>
    <t>Dvořák Jan</t>
  </si>
  <si>
    <t>Fencl Jiří</t>
  </si>
  <si>
    <t>GEOPLAN Prachatice</t>
  </si>
  <si>
    <t>Neužil Petr</t>
  </si>
  <si>
    <t>BK Nezmar</t>
  </si>
  <si>
    <t>Sokol Písek</t>
  </si>
  <si>
    <t>Čáp Marek</t>
  </si>
  <si>
    <t>Uhlíř Radek</t>
  </si>
  <si>
    <t>Jahoda Vladimír</t>
  </si>
  <si>
    <t>TC Dvořák</t>
  </si>
  <si>
    <t>ČIKO ČK</t>
  </si>
  <si>
    <t>Resolution team</t>
  </si>
  <si>
    <t>Č. Budějovice</t>
  </si>
  <si>
    <t>ČB</t>
  </si>
  <si>
    <t>Vondruška Radek</t>
  </si>
  <si>
    <t>0, 25 – 6 – 2 km</t>
  </si>
  <si>
    <t>Poř</t>
  </si>
  <si>
    <t>StČ</t>
  </si>
  <si>
    <t>JČP</t>
  </si>
  <si>
    <t>Plavání</t>
  </si>
  <si>
    <t>Kolo</t>
  </si>
  <si>
    <t>Po kole</t>
  </si>
  <si>
    <t>Běh</t>
  </si>
  <si>
    <t>Cíl</t>
  </si>
  <si>
    <t>M2 SPORT Bečvář</t>
  </si>
  <si>
    <t>*</t>
  </si>
  <si>
    <t>1,5 - 42 – 10 km</t>
  </si>
  <si>
    <t>Hradecký Jan</t>
  </si>
  <si>
    <t>Šutri</t>
  </si>
  <si>
    <t>0,75 - 21 – 5 km</t>
  </si>
  <si>
    <t>běh</t>
  </si>
  <si>
    <t>0,5 - 10 – 1 km</t>
  </si>
  <si>
    <t>0,7 - 25 – 6 km</t>
  </si>
  <si>
    <t>plavání</t>
  </si>
  <si>
    <t>0,75 – 20 – 5 km</t>
  </si>
  <si>
    <t>1,5 – 40 – 10 km</t>
  </si>
  <si>
    <t>TT Příbram</t>
  </si>
  <si>
    <t>M</t>
  </si>
  <si>
    <t>Z</t>
  </si>
  <si>
    <t>Duatlon Budičovice 2.9.2017</t>
  </si>
  <si>
    <t>4 – 12 – 2 km</t>
  </si>
  <si>
    <t>BH České Budějovice</t>
  </si>
  <si>
    <t>Budičovický duatlon 2017 - Týmy muži</t>
  </si>
  <si>
    <t>Pořadí</t>
  </si>
  <si>
    <t>BODY</t>
  </si>
  <si>
    <t>Hron Jan; Plánek Karel; Eninger Boris</t>
  </si>
  <si>
    <t>Mikoláš Mirosav; Mikoláš Jan; Zajíc Václav</t>
  </si>
  <si>
    <t>Juráň Karel; Trecha Rudolf; Matouš Petr,</t>
  </si>
  <si>
    <t>Budičovický duatlon 2017 - Týmy ženy</t>
  </si>
  <si>
    <t>Grabmüllerová Šárka; Grabmüllerová Natalie</t>
  </si>
  <si>
    <t>Dušková Jitka; Adámková Dana</t>
  </si>
  <si>
    <t>Hronová Božena; Eningerová Miluše</t>
  </si>
  <si>
    <t>CELKOVÉ POŘADÍ DRUŽSTEV JČP V TRIATLONU</t>
  </si>
  <si>
    <t>Body</t>
  </si>
  <si>
    <t>ŠuTri Prachatice II</t>
  </si>
  <si>
    <t>Tučková Jana</t>
  </si>
  <si>
    <t>Santarius Bogdan</t>
  </si>
  <si>
    <t>Adamov</t>
  </si>
  <si>
    <t>Král Josef</t>
  </si>
  <si>
    <t>Křemže</t>
  </si>
  <si>
    <t>Uhlířová Miroslava</t>
  </si>
  <si>
    <t>Peterka Aleš</t>
  </si>
  <si>
    <t>Spectrumbike Č.B.</t>
  </si>
  <si>
    <t>Lemberka Jakub</t>
  </si>
  <si>
    <t>Grabmüllerová Aneta</t>
  </si>
  <si>
    <t>TriSK ČB II</t>
  </si>
  <si>
    <t>TriSK ČB I</t>
  </si>
  <si>
    <t>Skalka Pavel</t>
  </si>
  <si>
    <t>Grabmüller Ivo</t>
  </si>
  <si>
    <t>Šimůnek Rostislav</t>
  </si>
  <si>
    <t>Vondrušková Jana</t>
  </si>
  <si>
    <t>TT Tábor</t>
  </si>
  <si>
    <t>M7</t>
  </si>
  <si>
    <t>Ehrenberger Martin</t>
  </si>
  <si>
    <t>Ludvík Jan</t>
  </si>
  <si>
    <t>Kumšta Pavel</t>
  </si>
  <si>
    <t>Koutný Roman</t>
  </si>
  <si>
    <t>Koranda David</t>
  </si>
  <si>
    <t>Ďoubal Jakub</t>
  </si>
  <si>
    <t>Procházka Rostislav</t>
  </si>
  <si>
    <t>Velát Josef</t>
  </si>
  <si>
    <t>Lácha Radek</t>
  </si>
  <si>
    <t>Bednář Tomáš</t>
  </si>
  <si>
    <t>Jihlava</t>
  </si>
  <si>
    <t>Říhová Eliška</t>
  </si>
  <si>
    <t>Šíp Jaromír</t>
  </si>
  <si>
    <t>Jungbauer Jan</t>
  </si>
  <si>
    <t>Homolka Zdeněk</t>
  </si>
  <si>
    <t>Kyptová Markéta</t>
  </si>
  <si>
    <t>Trisk České Budějovice</t>
  </si>
  <si>
    <t>Oplatek Eduard</t>
  </si>
  <si>
    <t>KTP Tábor</t>
  </si>
  <si>
    <t>BH Triatlon ČB</t>
  </si>
  <si>
    <t>Myšenec</t>
  </si>
  <si>
    <t>Mašát Michal</t>
  </si>
  <si>
    <t>Včelná</t>
  </si>
  <si>
    <t>Vinzens Jan</t>
  </si>
  <si>
    <t>Zoufalci ČB</t>
  </si>
  <si>
    <t>Machálek David</t>
  </si>
  <si>
    <t>Vidov</t>
  </si>
  <si>
    <t>Barták Vladimír</t>
  </si>
  <si>
    <t>Lednický Filip</t>
  </si>
  <si>
    <t>Písek</t>
  </si>
  <si>
    <t>Janák Jiří</t>
  </si>
  <si>
    <t>Zambeli ČK</t>
  </si>
  <si>
    <t>Vinzensová Pavla</t>
  </si>
  <si>
    <t>Škurková Kateřina</t>
  </si>
  <si>
    <t>Brno</t>
  </si>
  <si>
    <t>Hlincohorský triatlon 20.7.2019</t>
  </si>
  <si>
    <t>0,75 – 18 - 5 km</t>
  </si>
  <si>
    <t>Mach Miroslav</t>
  </si>
  <si>
    <t>Mach Milan</t>
  </si>
  <si>
    <t>Kozojed Martin</t>
  </si>
  <si>
    <t>Korous David</t>
  </si>
  <si>
    <t>TriSK České Budějov</t>
  </si>
  <si>
    <t>Pičmanová Zuzana</t>
  </si>
  <si>
    <t>Lorenc Erik</t>
  </si>
  <si>
    <t>Zámiš Jaroslav</t>
  </si>
  <si>
    <t>Mikoláš Stanislav</t>
  </si>
  <si>
    <t>Kuchyňka Ivan</t>
  </si>
  <si>
    <t>TC Dvořák České Budějovice</t>
  </si>
  <si>
    <t>Richter Miroslav</t>
  </si>
  <si>
    <t>Jílek Petr</t>
  </si>
  <si>
    <t>Altman Petr</t>
  </si>
  <si>
    <t>Triathlon Team Tábor</t>
  </si>
  <si>
    <t>SK Zliv</t>
  </si>
  <si>
    <t>Vráž</t>
  </si>
  <si>
    <t>TriSK České Budějovice</t>
  </si>
  <si>
    <t>Soukup Petr</t>
  </si>
  <si>
    <t>DNF</t>
  </si>
  <si>
    <t>TT Tálín II</t>
  </si>
  <si>
    <t>Cibulka Stanislav</t>
  </si>
  <si>
    <t>Iron Stars Beroun</t>
  </si>
  <si>
    <t>Šutri PT</t>
  </si>
  <si>
    <t>Nezmar ČB</t>
  </si>
  <si>
    <t>M2 sport Bečvář</t>
  </si>
  <si>
    <t>Cibulková Markéta</t>
  </si>
  <si>
    <t>Sport ability Tábor</t>
  </si>
  <si>
    <t>Boršov nad Vltavou</t>
  </si>
  <si>
    <t>Lácha Pavel</t>
  </si>
  <si>
    <t>Mužatko Pavel</t>
  </si>
  <si>
    <t>Kalda team</t>
  </si>
  <si>
    <t>Ryšavý Květoslav</t>
  </si>
  <si>
    <t>Trisk</t>
  </si>
  <si>
    <t>JČ klub maratonců</t>
  </si>
  <si>
    <t>Kučera Ondřej</t>
  </si>
  <si>
    <t>STS Chvostojkovice-</t>
  </si>
  <si>
    <t>Ficová Radka</t>
  </si>
  <si>
    <t>Triatlonteam Příbram</t>
  </si>
  <si>
    <t>Koutná Eva</t>
  </si>
  <si>
    <t>Homola Jakub</t>
  </si>
  <si>
    <t>Lemberka Ondřej</t>
  </si>
  <si>
    <t>Žirovnický Jan</t>
  </si>
  <si>
    <t>Mígl Vojtěch</t>
  </si>
  <si>
    <t>Valdman Josef</t>
  </si>
  <si>
    <t>Biatlon Beroun</t>
  </si>
  <si>
    <t>Zikmund Jan</t>
  </si>
  <si>
    <t>Ficová Markéta</t>
  </si>
  <si>
    <t>Mígl Antonín</t>
  </si>
  <si>
    <t>TRI Příbram</t>
  </si>
  <si>
    <t>Chudý Ondřej</t>
  </si>
  <si>
    <t>VS Tábor</t>
  </si>
  <si>
    <t>Matoška Marek</t>
  </si>
  <si>
    <t>Parez Jan</t>
  </si>
  <si>
    <t>Boháčová Tereza</t>
  </si>
  <si>
    <t>Vondroušková Jana</t>
  </si>
  <si>
    <t>Procházka Ondřej</t>
  </si>
  <si>
    <t>Buršík Michal</t>
  </si>
  <si>
    <t>Buršík Pavel</t>
  </si>
  <si>
    <t>Zátavský triatlon 12.6.2021</t>
  </si>
  <si>
    <t>Zajíc Václav</t>
  </si>
  <si>
    <t>Plza Marek</t>
  </si>
  <si>
    <t>Váňa Jan</t>
  </si>
  <si>
    <t>1.</t>
  </si>
  <si>
    <t>2.</t>
  </si>
  <si>
    <t>3.</t>
  </si>
  <si>
    <t>4.</t>
  </si>
  <si>
    <t>Bláha Jan</t>
  </si>
  <si>
    <t>5.</t>
  </si>
  <si>
    <t>RESOLUTION TEAM</t>
  </si>
  <si>
    <t>6.</t>
  </si>
  <si>
    <t>7.</t>
  </si>
  <si>
    <t>8.</t>
  </si>
  <si>
    <t>Paulát Ondřej</t>
  </si>
  <si>
    <t>9.</t>
  </si>
  <si>
    <t>10.</t>
  </si>
  <si>
    <t>11.</t>
  </si>
  <si>
    <t>12.</t>
  </si>
  <si>
    <t>13.</t>
  </si>
  <si>
    <t>14.</t>
  </si>
  <si>
    <t>Kombitch team</t>
  </si>
  <si>
    <t>Korec Michal</t>
  </si>
  <si>
    <t>15.</t>
  </si>
  <si>
    <t>16.</t>
  </si>
  <si>
    <t>17.</t>
  </si>
  <si>
    <t>18.</t>
  </si>
  <si>
    <t>Langhans Jan</t>
  </si>
  <si>
    <t>Český Krumlov</t>
  </si>
  <si>
    <t>19.</t>
  </si>
  <si>
    <t>20.</t>
  </si>
  <si>
    <t>21.</t>
  </si>
  <si>
    <t>22.</t>
  </si>
  <si>
    <t>23.</t>
  </si>
  <si>
    <t>24.</t>
  </si>
  <si>
    <t>25.</t>
  </si>
  <si>
    <t>Tourková Jarmila</t>
  </si>
  <si>
    <t>Čiko Český Krumlov</t>
  </si>
  <si>
    <t>Zikmund Arnošt</t>
  </si>
  <si>
    <t>ZIRA TEAM</t>
  </si>
  <si>
    <t>DNF.</t>
  </si>
  <si>
    <t>0,75 – 24 – 6 km</t>
  </si>
  <si>
    <t>Profant Vladimír</t>
  </si>
  <si>
    <t>Holický Tomáš</t>
  </si>
  <si>
    <t>0,5 – 15 – 4,5 km</t>
  </si>
  <si>
    <t>Bače Jaroslav</t>
  </si>
  <si>
    <t>Kačírek Jan</t>
  </si>
  <si>
    <t>Zlochová Simonka</t>
  </si>
  <si>
    <t>3 – 15 – 3 km</t>
  </si>
  <si>
    <t>1,9 – 15 – 3,8 km</t>
  </si>
  <si>
    <t>Triatlon Plzeň</t>
  </si>
  <si>
    <t>Janoušek Ondřej</t>
  </si>
  <si>
    <t>Zlochová Simona</t>
  </si>
  <si>
    <t>Černohorský Vladimír</t>
  </si>
  <si>
    <t>Jakubec Matěj</t>
  </si>
  <si>
    <t>Spectrum Bike Racing</t>
  </si>
  <si>
    <t>Červený Petr</t>
  </si>
  <si>
    <t>Roudné</t>
  </si>
  <si>
    <t>TC Libovo potěr</t>
  </si>
  <si>
    <t>Matouš Pavel</t>
  </si>
  <si>
    <t>TC Líbovo Potěr</t>
  </si>
  <si>
    <t>Kouba Tomáš</t>
  </si>
  <si>
    <t>Fessl Lukáš</t>
  </si>
  <si>
    <t>#tymdejvid</t>
  </si>
  <si>
    <t>Trauma CB</t>
  </si>
  <si>
    <t>Resolution - team</t>
  </si>
  <si>
    <t>SK Čtyři Dvory</t>
  </si>
  <si>
    <t>Smetana Jíří</t>
  </si>
  <si>
    <t>Bartyzal Josef</t>
  </si>
  <si>
    <t>Holub Tomáš</t>
  </si>
  <si>
    <t>Chlum</t>
  </si>
  <si>
    <t>Šebestová Helena</t>
  </si>
  <si>
    <t>Kloub Martin</t>
  </si>
  <si>
    <t>1982</t>
  </si>
  <si>
    <t>1974</t>
  </si>
  <si>
    <t>1975</t>
  </si>
  <si>
    <t>2005</t>
  </si>
  <si>
    <t>1995</t>
  </si>
  <si>
    <t>1949</t>
  </si>
  <si>
    <t>1969</t>
  </si>
  <si>
    <t>1989</t>
  </si>
  <si>
    <t>2006</t>
  </si>
  <si>
    <t>1994</t>
  </si>
  <si>
    <t>Gončaruk Kyrill</t>
  </si>
  <si>
    <t>Pischek Pavel</t>
  </si>
  <si>
    <t>Musher klub JCC</t>
  </si>
  <si>
    <t>1992</t>
  </si>
  <si>
    <t>1999</t>
  </si>
  <si>
    <t>PKJH</t>
  </si>
  <si>
    <t>Zwettler Tereza</t>
  </si>
  <si>
    <t>Votavová Anežka</t>
  </si>
  <si>
    <t>Feiková Klára</t>
  </si>
  <si>
    <t>Fencl Marek</t>
  </si>
  <si>
    <t>Trajerová Lucie</t>
  </si>
  <si>
    <t>1973</t>
  </si>
  <si>
    <t>Hodina Petr</t>
  </si>
  <si>
    <t>Závodníci</t>
  </si>
  <si>
    <t>1. úsek  #</t>
  </si>
  <si>
    <t>2. úsek  #</t>
  </si>
  <si>
    <t>Po 2.ús  #</t>
  </si>
  <si>
    <t>3.úsek</t>
  </si>
  <si>
    <t>Jan Hron, Filip Toul, Karel Plánek</t>
  </si>
  <si>
    <t xml:space="preserve">		ŠuTri Prachatice</t>
  </si>
  <si>
    <t>David Koranda, Jiří Koptík, Miroslav Mikoláš</t>
  </si>
  <si>
    <t xml:space="preserve">		TriSK ČB</t>
  </si>
  <si>
    <t>Filip Toul, Jiří Koptík, Marek Plza</t>
  </si>
  <si>
    <t>Václav Šoula, Ondřej Hubáček, Jan Lemberka</t>
  </si>
  <si>
    <t xml:space="preserve">		TT Tábor</t>
  </si>
  <si>
    <t>Matěj Šiška, Ondřej Kozojed, Tomáš Macháček</t>
  </si>
  <si>
    <t>Aleš Peterka, Tomáš Krajánek, Jan Mikoláš</t>
  </si>
  <si>
    <t xml:space="preserve">		Slepenec</t>
  </si>
  <si>
    <t>Martin Vítů, Josef Vítů, Jana Jiříková</t>
  </si>
  <si>
    <t>Šárka Grabmullerová, Liduška Pavlíčková, Jana Candrová</t>
  </si>
  <si>
    <t>B&amp;H triatlon ČB</t>
  </si>
  <si>
    <t>Tomáš Macek, Jakub Lemberka, Tomáš Čulík</t>
  </si>
  <si>
    <t>Bětka Šoulová, Veronika Křížová, Adam Šiška</t>
  </si>
  <si>
    <t>Jaruna Hlínová, Lucie Koptíková,Kristýna Koptíková</t>
  </si>
  <si>
    <t xml:space="preserve">		TaTriSK</t>
  </si>
  <si>
    <t>Martina Hubáčková, Alena Šoulová, Pavel Kříž</t>
  </si>
  <si>
    <t>Lukáš Zadražil, David Macek, Jakub Staněk</t>
  </si>
  <si>
    <t>3x 0,2 – 5 – 1 km</t>
  </si>
  <si>
    <t>Hulač Ondřej</t>
  </si>
  <si>
    <t>TJ Blatná</t>
  </si>
  <si>
    <t>Cyklo Jiřička</t>
  </si>
  <si>
    <t>Straka Pavel</t>
  </si>
  <si>
    <t>BBK</t>
  </si>
  <si>
    <t>Leština Štěpán</t>
  </si>
  <si>
    <t>Dříteň</t>
  </si>
  <si>
    <t>Kolláriková Jana</t>
  </si>
  <si>
    <t>2007</t>
  </si>
  <si>
    <t>Šedá Eva</t>
  </si>
  <si>
    <t>KONEČNÉ POŘADÍ JEDNOTLIVCŮ V JČP TRIATLONU – ŽENY</t>
  </si>
  <si>
    <t>KONEČNÉ POŘADÍ JEDNOTLIVCŮ V JČP TRIATLONU – MUŽI</t>
  </si>
  <si>
    <t>Kubias Matěj</t>
  </si>
  <si>
    <t>Triatlon Team Tálín</t>
  </si>
  <si>
    <t>M2 Sport Bečvář Str</t>
  </si>
  <si>
    <t>Fořtová Petra</t>
  </si>
  <si>
    <t>Plavecký klub Písek</t>
  </si>
  <si>
    <t>Dinos TT, ČB</t>
  </si>
  <si>
    <t>Pourová Věra</t>
  </si>
  <si>
    <t>Strnad Pavel</t>
  </si>
  <si>
    <t>Buchlovský Petr</t>
  </si>
  <si>
    <t>JKM</t>
  </si>
  <si>
    <t>Prachatický triatlon 6.5.2023</t>
  </si>
  <si>
    <t>Grüschl Vojtěch</t>
  </si>
  <si>
    <t>Krajánek Tomáš</t>
  </si>
  <si>
    <t>Pexa Martin</t>
  </si>
  <si>
    <t>Dinos TT ČB</t>
  </si>
  <si>
    <t>TT Talín</t>
  </si>
  <si>
    <t>01:01:54.41</t>
  </si>
  <si>
    <t>01:02:23.89</t>
  </si>
  <si>
    <t>01:02:49.26</t>
  </si>
  <si>
    <t>01:04:33.44</t>
  </si>
  <si>
    <t>01:04:55.28</t>
  </si>
  <si>
    <t>01:07:23.40</t>
  </si>
  <si>
    <t>01:07:28.84</t>
  </si>
  <si>
    <t>01:07:58.05</t>
  </si>
  <si>
    <t>01:08:00.55</t>
  </si>
  <si>
    <t>01:13:47.28</t>
  </si>
  <si>
    <t>01:15:05.88</t>
  </si>
  <si>
    <t>01:16:32.25</t>
  </si>
  <si>
    <t>00:48:46.03</t>
  </si>
  <si>
    <t>00:49:11.66</t>
  </si>
  <si>
    <t>00:51:01.31</t>
  </si>
  <si>
    <t>00:51:21.23</t>
  </si>
  <si>
    <t>00:52:04.37</t>
  </si>
  <si>
    <t>00:52:11.51</t>
  </si>
  <si>
    <t>00:52:26.33</t>
  </si>
  <si>
    <t>00:53:55.97</t>
  </si>
  <si>
    <t>00:54:44.75</t>
  </si>
  <si>
    <t>00:55:03.36</t>
  </si>
  <si>
    <t>00:55:18.64</t>
  </si>
  <si>
    <t>00:56:00.75</t>
  </si>
  <si>
    <t>00:56:58.52</t>
  </si>
  <si>
    <t>00:57:03.22</t>
  </si>
  <si>
    <t>00:57:14.18</t>
  </si>
  <si>
    <t>00:57:33.28</t>
  </si>
  <si>
    <t>Duatlon Tálín 13.5.2023</t>
  </si>
  <si>
    <t>Vaš David</t>
  </si>
  <si>
    <t>Jabůrek Martin</t>
  </si>
  <si>
    <t>Stejskal Marek</t>
  </si>
  <si>
    <t>Diviš Adam</t>
  </si>
  <si>
    <t>Dohnal Pavel</t>
  </si>
  <si>
    <t>Fousek František</t>
  </si>
  <si>
    <t>Šafránek Petr</t>
  </si>
  <si>
    <t>Andreas Dominik</t>
  </si>
  <si>
    <t>Tauber Jan</t>
  </si>
  <si>
    <t>Vacek Vojtech</t>
  </si>
  <si>
    <t>Filipová Klára</t>
  </si>
  <si>
    <t>Dubecová Johana</t>
  </si>
  <si>
    <t>Stifter Milan</t>
  </si>
  <si>
    <t>Vítovec Ondřej</t>
  </si>
  <si>
    <t>Bartůšek Ondřej</t>
  </si>
  <si>
    <t>Kysel František</t>
  </si>
  <si>
    <t>Povolný Michal</t>
  </si>
  <si>
    <t>Kříž Jiří</t>
  </si>
  <si>
    <t>Postl Jiří</t>
  </si>
  <si>
    <t>Bauer Václav</t>
  </si>
  <si>
    <t>Kukrál Tomáš</t>
  </si>
  <si>
    <t>Dudová Klára</t>
  </si>
  <si>
    <t>Tancer Robin</t>
  </si>
  <si>
    <t>Trčka Jan</t>
  </si>
  <si>
    <t>Pilsl Libor</t>
  </si>
  <si>
    <t>Šejnoha Patrik</t>
  </si>
  <si>
    <t>Šípková Mária</t>
  </si>
  <si>
    <t>Leština Radim</t>
  </si>
  <si>
    <t>Toman Martin</t>
  </si>
  <si>
    <t>Trapl Martin</t>
  </si>
  <si>
    <t>Novák Filip</t>
  </si>
  <si>
    <t>Břicháčková Lucie</t>
  </si>
  <si>
    <t>Vacek Vojtěch</t>
  </si>
  <si>
    <t>Novák Jan</t>
  </si>
  <si>
    <t>Vokálová Aneta</t>
  </si>
  <si>
    <t>Somogyi Dániel</t>
  </si>
  <si>
    <t>Hafner Jan</t>
  </si>
  <si>
    <t>Hafner Jakub</t>
  </si>
  <si>
    <t>Reitinger Pavel</t>
  </si>
  <si>
    <t>Vondrášek Jiří</t>
  </si>
  <si>
    <t>Hafner Stanislav</t>
  </si>
  <si>
    <t>Kombitch Team</t>
  </si>
  <si>
    <t>Hlincova Hora</t>
  </si>
  <si>
    <t>TriskCB</t>
  </si>
  <si>
    <t>DIablo sport Český Krumlov</t>
  </si>
  <si>
    <t>Dinos TT</t>
  </si>
  <si>
    <t>TriNezmar</t>
  </si>
  <si>
    <t>Hello CTW</t>
  </si>
  <si>
    <t>České Žleby</t>
  </si>
  <si>
    <t>Muži z Malše</t>
  </si>
  <si>
    <t>Bavorov</t>
  </si>
  <si>
    <t>TA3</t>
  </si>
  <si>
    <t>Lipí</t>
  </si>
  <si>
    <t>Dolní Bukovsko</t>
  </si>
  <si>
    <t>VfL Waiblingen</t>
  </si>
  <si>
    <t>MK JCC</t>
  </si>
  <si>
    <t>Vlašim</t>
  </si>
  <si>
    <t>TraumaCB</t>
  </si>
  <si>
    <t>DINOS TT</t>
  </si>
  <si>
    <t>Libovo potěr</t>
  </si>
  <si>
    <t>Fanklub Pavla Karocha</t>
  </si>
  <si>
    <t>TC Líbovo potěr</t>
  </si>
  <si>
    <t>TýmKleť</t>
  </si>
  <si>
    <t>Albeř</t>
  </si>
  <si>
    <t>Křenovice</t>
  </si>
  <si>
    <t>TT Tabor</t>
  </si>
  <si>
    <t>SK Babice</t>
  </si>
  <si>
    <t>Větřní</t>
  </si>
  <si>
    <t>Srubec</t>
  </si>
  <si>
    <t>Švýcarsko</t>
  </si>
  <si>
    <t>#týmKleť</t>
  </si>
  <si>
    <t>Kosov</t>
  </si>
  <si>
    <t>Veselí nad Lužnicí</t>
  </si>
  <si>
    <t>26.</t>
  </si>
  <si>
    <t>27.</t>
  </si>
  <si>
    <t>28.</t>
  </si>
  <si>
    <t>29.</t>
  </si>
  <si>
    <t>30.</t>
  </si>
  <si>
    <t>01:09:27.85</t>
  </si>
  <si>
    <t>01:11:29.56</t>
  </si>
  <si>
    <t>01:12:11.63</t>
  </si>
  <si>
    <t>01:13:48.83</t>
  </si>
  <si>
    <t>01:14:24.54</t>
  </si>
  <si>
    <t>01:15:20.68</t>
  </si>
  <si>
    <t>01:15:36.94</t>
  </si>
  <si>
    <t>01:15:48.52</t>
  </si>
  <si>
    <t>01:15:57.69</t>
  </si>
  <si>
    <t>01:16:14.42</t>
  </si>
  <si>
    <t>01:16:43.25</t>
  </si>
  <si>
    <t>01:16:48.69</t>
  </si>
  <si>
    <t>01:17:46.84</t>
  </si>
  <si>
    <t>01:18:19.01</t>
  </si>
  <si>
    <t>01:18:23.98</t>
  </si>
  <si>
    <t>01:18:37.18</t>
  </si>
  <si>
    <t>01:18:38.44</t>
  </si>
  <si>
    <t>01:18:38.89</t>
  </si>
  <si>
    <t>01:19:06.29</t>
  </si>
  <si>
    <t>01:19:20.91</t>
  </si>
  <si>
    <t>01:19:55.13</t>
  </si>
  <si>
    <t>01:20:23.21</t>
  </si>
  <si>
    <t>01:20:33.36</t>
  </si>
  <si>
    <t>01:21:02.28</t>
  </si>
  <si>
    <t>01:21:11.16</t>
  </si>
  <si>
    <t>01:21:36.15</t>
  </si>
  <si>
    <t>01:21:39.22</t>
  </si>
  <si>
    <t>01:21:59.68</t>
  </si>
  <si>
    <t>01:22:05.61</t>
  </si>
  <si>
    <t>01:22:17.61</t>
  </si>
  <si>
    <t>01:22:44.67</t>
  </si>
  <si>
    <t>01:23:03.57</t>
  </si>
  <si>
    <t>01:23:23.72</t>
  </si>
  <si>
    <t>01:23:37.64</t>
  </si>
  <si>
    <t>01:23:41.89</t>
  </si>
  <si>
    <t>01:24:06.92</t>
  </si>
  <si>
    <t>01:24:10.39</t>
  </si>
  <si>
    <t>01:25:13.88</t>
  </si>
  <si>
    <t>01:25:26.42</t>
  </si>
  <si>
    <t>01:25:35.44</t>
  </si>
  <si>
    <t>01:25:39.40</t>
  </si>
  <si>
    <t>01:26:23.21</t>
  </si>
  <si>
    <t>01:26:27.75</t>
  </si>
  <si>
    <t>01:26:35.54</t>
  </si>
  <si>
    <t>01:26:44.09</t>
  </si>
  <si>
    <t>01:27:01.15</t>
  </si>
  <si>
    <t>01:27:03.33</t>
  </si>
  <si>
    <t>01:27:43.95</t>
  </si>
  <si>
    <t>01:27:46.90</t>
  </si>
  <si>
    <t>01:29:38.70</t>
  </si>
  <si>
    <t>01:30:23.04</t>
  </si>
  <si>
    <t>01:30:26.56</t>
  </si>
  <si>
    <t>01:30:33.99</t>
  </si>
  <si>
    <t>01:30:40.15</t>
  </si>
  <si>
    <t>01:30:51.31</t>
  </si>
  <si>
    <t>01:31:27.17</t>
  </si>
  <si>
    <t>01:32:11.86</t>
  </si>
  <si>
    <t>01:32:41.58</t>
  </si>
  <si>
    <t>01:32:56.75</t>
  </si>
  <si>
    <t>01:33:24.31</t>
  </si>
  <si>
    <t>01:33:34.90</t>
  </si>
  <si>
    <t>01:34:01.29</t>
  </si>
  <si>
    <t>01:34:10.34</t>
  </si>
  <si>
    <t>01:34:50.18</t>
  </si>
  <si>
    <t>01:35:11.02</t>
  </si>
  <si>
    <t>01:35:31.81</t>
  </si>
  <si>
    <t>01:36:34.36</t>
  </si>
  <si>
    <t>01:37:08.32</t>
  </si>
  <si>
    <t>01:38:38.72</t>
  </si>
  <si>
    <t>01:38:50.70</t>
  </si>
  <si>
    <t>01:39:11.30</t>
  </si>
  <si>
    <t>01:39:38.02</t>
  </si>
  <si>
    <t>01:40:22.69</t>
  </si>
  <si>
    <t>01:40:38.37</t>
  </si>
  <si>
    <t>01:41:16.25</t>
  </si>
  <si>
    <t>01:41:39.28</t>
  </si>
  <si>
    <t>01:43:42.05</t>
  </si>
  <si>
    <t>01:43:42.52</t>
  </si>
  <si>
    <t>01:43:58.11</t>
  </si>
  <si>
    <t>01:46:30.71</t>
  </si>
  <si>
    <t>01:47:32.18</t>
  </si>
  <si>
    <t>01:47:43.60</t>
  </si>
  <si>
    <t>01:48:27.19</t>
  </si>
  <si>
    <t>01:49:51.29</t>
  </si>
  <si>
    <t>01:52:17.14</t>
  </si>
  <si>
    <t>01:54:50.51</t>
  </si>
  <si>
    <t>01:55:59.77</t>
  </si>
  <si>
    <t>01:56:00.99</t>
  </si>
  <si>
    <t>01:59:53.56</t>
  </si>
  <si>
    <t>02:01:03.68</t>
  </si>
  <si>
    <t>02:02:27.99</t>
  </si>
  <si>
    <t>02:03:37.95</t>
  </si>
  <si>
    <t>02:03:45.75</t>
  </si>
  <si>
    <t>02:04:27.68</t>
  </si>
  <si>
    <t>02:11:25.34</t>
  </si>
  <si>
    <t>02:16:47.21</t>
  </si>
  <si>
    <t>02:17:32.28</t>
  </si>
  <si>
    <t>02:48:40.26</t>
  </si>
  <si>
    <t>Sportovec pod Kletí 24.6.2023</t>
  </si>
  <si>
    <t>Jindřichohradecký triatlon 18.6.2023</t>
  </si>
  <si>
    <t>Bureš Petr</t>
  </si>
  <si>
    <t>Bíba Mikuláš</t>
  </si>
  <si>
    <t>Korous Martin</t>
  </si>
  <si>
    <t>Valtr Matěj</t>
  </si>
  <si>
    <t>Tučková Tereza</t>
  </si>
  <si>
    <t>Votava Michal</t>
  </si>
  <si>
    <t>Saidlová Kristýna</t>
  </si>
  <si>
    <t>Stuhlík Jiří</t>
  </si>
  <si>
    <t>Havel Jan</t>
  </si>
  <si>
    <t>Roušal Michal</t>
  </si>
  <si>
    <t>Houdek Vojtěch</t>
  </si>
  <si>
    <t>Hajna Marek</t>
  </si>
  <si>
    <t>Bouček Vladimír</t>
  </si>
  <si>
    <t>Kortarová Anna</t>
  </si>
  <si>
    <t>Diviš Jakub</t>
  </si>
  <si>
    <t>Kůrková Karolína</t>
  </si>
  <si>
    <t>ČSOB - Poštovní Spořitelna</t>
  </si>
  <si>
    <t>Triatlon Tábor</t>
  </si>
  <si>
    <t>Sportby.cz</t>
  </si>
  <si>
    <t>Město Bavorov</t>
  </si>
  <si>
    <t>Sapíci</t>
  </si>
  <si>
    <t>M2 Sport Bečvář</t>
  </si>
  <si>
    <t>TJ Packa Bernartice</t>
  </si>
  <si>
    <t>Lisí</t>
  </si>
  <si>
    <t>Nicol Team</t>
  </si>
  <si>
    <t>Bjež Racing Team</t>
  </si>
  <si>
    <t>01:09:36.25</t>
  </si>
  <si>
    <t>01:12:26.06</t>
  </si>
  <si>
    <t>01:12:51.49</t>
  </si>
  <si>
    <t>01:13:43.22</t>
  </si>
  <si>
    <t>01:13:48.23</t>
  </si>
  <si>
    <t>01:14:26.53</t>
  </si>
  <si>
    <t>01:15:40.49</t>
  </si>
  <si>
    <t>01:16:01.03</t>
  </si>
  <si>
    <t>01:16:24.42</t>
  </si>
  <si>
    <t>01:16:32.43</t>
  </si>
  <si>
    <t>01:16:45.18</t>
  </si>
  <si>
    <t>01:17:27.98</t>
  </si>
  <si>
    <t>01:17:48.14</t>
  </si>
  <si>
    <t>01:17:53.43</t>
  </si>
  <si>
    <t>01:18:24.77</t>
  </si>
  <si>
    <t>01:18:27.77</t>
  </si>
  <si>
    <t>01:19:00.54</t>
  </si>
  <si>
    <t>01:19:56.83</t>
  </si>
  <si>
    <t>01:20:11.02</t>
  </si>
  <si>
    <t>01:20:42.09</t>
  </si>
  <si>
    <t>01:20:58.15</t>
  </si>
  <si>
    <t>01:21:06.30</t>
  </si>
  <si>
    <t>01:21:11.95</t>
  </si>
  <si>
    <t>01:21:39.00</t>
  </si>
  <si>
    <t>01:22:53.74</t>
  </si>
  <si>
    <t>01:23:26.63</t>
  </si>
  <si>
    <t>01:24:45.14</t>
  </si>
  <si>
    <t>01:25:15.91</t>
  </si>
  <si>
    <t>01:25:23.86</t>
  </si>
  <si>
    <t>01:26:17.98</t>
  </si>
  <si>
    <t>01:26:47.65</t>
  </si>
  <si>
    <t>01:27:21.73</t>
  </si>
  <si>
    <t>01:27:33.10</t>
  </si>
  <si>
    <t>01:27:40.24</t>
  </si>
  <si>
    <t>01:28:41.82</t>
  </si>
  <si>
    <t>01:29:18.85</t>
  </si>
  <si>
    <t>01:30:27.68</t>
  </si>
  <si>
    <t>01:30:44.23</t>
  </si>
  <si>
    <t>01:31:30.12</t>
  </si>
  <si>
    <t>01:33:30.50</t>
  </si>
  <si>
    <t>01:37:04.35</t>
  </si>
  <si>
    <t>01:37:45.64</t>
  </si>
  <si>
    <t>01:37:58.93</t>
  </si>
  <si>
    <t>01:37:59.42</t>
  </si>
  <si>
    <t>01:38:17.31</t>
  </si>
  <si>
    <t>01:40:17.17</t>
  </si>
  <si>
    <t>01:42:51.62</t>
  </si>
  <si>
    <t>01:45:09.63</t>
  </si>
  <si>
    <t>01:52:28.59</t>
  </si>
  <si>
    <t>02:05:37.42</t>
  </si>
  <si>
    <t>Trialon Tálín 1.7.2023</t>
  </si>
  <si>
    <t>Jivenský triatlon 15.7.2023</t>
  </si>
  <si>
    <t>Triatlon Podroužek 12.8.2023</t>
  </si>
  <si>
    <t>Víkend s triatlonem Zliv 2.9.2023</t>
  </si>
  <si>
    <t>Aleš Peterka</t>
  </si>
  <si>
    <t>Kroupa Štěpán</t>
  </si>
  <si>
    <t>Vojo Karel</t>
  </si>
  <si>
    <t>Hlubáčková Martina</t>
  </si>
  <si>
    <t>Ficová Ladka</t>
  </si>
  <si>
    <t>Švehla Libor</t>
  </si>
  <si>
    <t>Bartůšek Vít</t>
  </si>
  <si>
    <t>Kulovaný Martin</t>
  </si>
  <si>
    <t>Triathlon team Tábor</t>
  </si>
  <si>
    <t>Triva Praha</t>
  </si>
  <si>
    <t>TriSK CB</t>
  </si>
  <si>
    <t>Café Racers</t>
  </si>
  <si>
    <t>M2 Sport Bečvář Strakonice</t>
  </si>
  <si>
    <t>#TYMDEJVID</t>
  </si>
  <si>
    <t>STS Chojkovice</t>
  </si>
  <si>
    <t>Dasný</t>
  </si>
  <si>
    <t>TT Astra Konopiště</t>
  </si>
  <si>
    <t>02:03:27.85</t>
  </si>
  <si>
    <t>02:03:45.73</t>
  </si>
  <si>
    <t>02:07:41.74</t>
  </si>
  <si>
    <t>02:08:28.57</t>
  </si>
  <si>
    <t>02:09:33.19</t>
  </si>
  <si>
    <t>02:10:49.81</t>
  </si>
  <si>
    <t>02:11:03.85</t>
  </si>
  <si>
    <t>02:11:24.73</t>
  </si>
  <si>
    <t>02:11:28.27</t>
  </si>
  <si>
    <t>02:13:41.92</t>
  </si>
  <si>
    <t>02:14:17.71</t>
  </si>
  <si>
    <t>02:15:10.09</t>
  </si>
  <si>
    <t>02:16:20.98</t>
  </si>
  <si>
    <t>02:17:14.47</t>
  </si>
  <si>
    <t>02:18:32.65</t>
  </si>
  <si>
    <t>02:18:50.26</t>
  </si>
  <si>
    <t>02:19:49.93</t>
  </si>
  <si>
    <t>02:20:46.09</t>
  </si>
  <si>
    <t>02:21:04.60</t>
  </si>
  <si>
    <t>02:23:11.74</t>
  </si>
  <si>
    <t>02:23:49.42</t>
  </si>
  <si>
    <t>02:23:50.23</t>
  </si>
  <si>
    <t>02:24:16.18</t>
  </si>
  <si>
    <t>02:24:43.97</t>
  </si>
  <si>
    <t>02:25:49.24</t>
  </si>
  <si>
    <t>02:26:19.81</t>
  </si>
  <si>
    <t>02:27:07.60</t>
  </si>
  <si>
    <t>02:28:35.51</t>
  </si>
  <si>
    <t>02:30:09.47</t>
  </si>
  <si>
    <t>02:30:20.18</t>
  </si>
  <si>
    <t>02:35:34.52</t>
  </si>
  <si>
    <t>02:35:56.51</t>
  </si>
  <si>
    <t>02:38:45.62</t>
  </si>
  <si>
    <t>02:39:59.78</t>
  </si>
  <si>
    <t>02:40:28.94</t>
  </si>
  <si>
    <t>02:41:09.02</t>
  </si>
  <si>
    <t>02:43:15.56</t>
  </si>
  <si>
    <t>02:47:01.55</t>
  </si>
  <si>
    <t>02:54:40.68</t>
  </si>
  <si>
    <t>03:01:17.16</t>
  </si>
  <si>
    <t>03:03:31.29</t>
  </si>
  <si>
    <t>03:04:44.49</t>
  </si>
  <si>
    <t>03:09:45.51</t>
  </si>
  <si>
    <t>03:44:00.67</t>
  </si>
  <si>
    <t>Duatlon Vráž 9.9.2023</t>
  </si>
  <si>
    <t>Ciocci Daniele</t>
  </si>
  <si>
    <t>KAH sport Vrchlabí</t>
  </si>
  <si>
    <t>Vondruška  Radek</t>
  </si>
  <si>
    <t>Stevens cyklo Švec</t>
  </si>
  <si>
    <t>Profant  Vladimír</t>
  </si>
  <si>
    <t>PK Písek</t>
  </si>
  <si>
    <t>Stulíková Pavla</t>
  </si>
  <si>
    <t>Holub Jaroslav</t>
  </si>
  <si>
    <t>Praha 10</t>
  </si>
  <si>
    <t>Valdouf Radim</t>
  </si>
  <si>
    <t>1. CTK Netolice</t>
  </si>
  <si>
    <t>Trnková Štěpánka</t>
  </si>
  <si>
    <t>Sabzo</t>
  </si>
  <si>
    <t>ŠuTri</t>
  </si>
  <si>
    <t>Bednarčik Jakub</t>
  </si>
  <si>
    <t>Víkend s triatlonem Zliv 3.9.2023</t>
  </si>
  <si>
    <t>Simandl Pavel</t>
  </si>
  <si>
    <t>Liga Atletů Pelhřimov</t>
  </si>
  <si>
    <t>TCV JIndřichův Hradec</t>
  </si>
  <si>
    <t>01:16:46.62</t>
  </si>
  <si>
    <t>01:19:45.87</t>
  </si>
  <si>
    <t>01:20:50.46</t>
  </si>
  <si>
    <t>01:26:18.72</t>
  </si>
  <si>
    <t>01:52:59.41</t>
  </si>
  <si>
    <t>01:56:01.90</t>
  </si>
  <si>
    <t>Hrdlička Hynek</t>
  </si>
  <si>
    <t>Triatlon Team Tábor</t>
  </si>
  <si>
    <t>TriskČB</t>
  </si>
  <si>
    <t>Kučera Štěpán</t>
  </si>
  <si>
    <t>Machník Tomáš</t>
  </si>
  <si>
    <t>1988</t>
  </si>
  <si>
    <t>Stuchlík Jiří</t>
  </si>
  <si>
    <t>1976</t>
  </si>
  <si>
    <t>B+H České Budějovice</t>
  </si>
  <si>
    <t>Musilová Nikola</t>
  </si>
  <si>
    <t>TCV J. Hradec</t>
  </si>
  <si>
    <t>Kinclová Ivona</t>
  </si>
  <si>
    <t>Jindřichův Hradec</t>
  </si>
  <si>
    <t>1980</t>
  </si>
  <si>
    <t>1997</t>
  </si>
  <si>
    <t>Hošnová Iveta</t>
  </si>
  <si>
    <t>Bechyně</t>
  </si>
  <si>
    <t>1998</t>
  </si>
  <si>
    <t>Novotná Kristýna</t>
  </si>
  <si>
    <t>1981</t>
  </si>
  <si>
    <t>TriSK Č. Budějovice</t>
  </si>
  <si>
    <t>1991</t>
  </si>
  <si>
    <t>Ploch Ondřej</t>
  </si>
  <si>
    <t>Ryšlavý Květoslav</t>
  </si>
  <si>
    <t>1971</t>
  </si>
  <si>
    <t>Tabery Lukáš</t>
  </si>
  <si>
    <t>1983</t>
  </si>
  <si>
    <t>Pařík Ondřej</t>
  </si>
  <si>
    <t>T. J. Sokol Kolín - atletika</t>
  </si>
  <si>
    <t>Hnízdil Martin</t>
  </si>
  <si>
    <t>Houska Petr</t>
  </si>
  <si>
    <t>Lacina Jan</t>
  </si>
  <si>
    <t>Prodoli Racing Team</t>
  </si>
  <si>
    <t>Albeř 92</t>
  </si>
  <si>
    <t>1968</t>
  </si>
  <si>
    <t>Líbovo potěr</t>
  </si>
  <si>
    <t>1977</t>
  </si>
  <si>
    <t>1961</t>
  </si>
  <si>
    <t>1967</t>
  </si>
  <si>
    <t>Křížek Miroslav</t>
  </si>
  <si>
    <t>Kaplice</t>
  </si>
</sst>
</file>

<file path=xl/styles.xml><?xml version="1.0" encoding="utf-8"?>
<styleSheet xmlns="http://schemas.openxmlformats.org/spreadsheetml/2006/main">
  <numFmts count="8">
    <numFmt numFmtId="164" formatCode="_-* #,##0.00_-;\-* #,##0.00_-;_-* &quot;-&quot;??_-;_-@_-"/>
    <numFmt numFmtId="165" formatCode="hh:mm:ss"/>
    <numFmt numFmtId="166" formatCode="hh:mm:ss\ AM/PM"/>
    <numFmt numFmtId="167" formatCode="[hh]:mm:ss.00"/>
    <numFmt numFmtId="168" formatCode="h:mm:ss;@"/>
    <numFmt numFmtId="169" formatCode="[h]:mm:ss;@"/>
    <numFmt numFmtId="170" formatCode="[$-F400]h:mm:ss\ AM/PM"/>
    <numFmt numFmtId="171" formatCode="_-* #,##0_-;\-* #,##0_-;_-* &quot;-&quot;??_-;_-@_-"/>
  </numFmts>
  <fonts count="52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family val="1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Century Schoolbook L"/>
      <family val="1"/>
      <charset val="1"/>
    </font>
    <font>
      <b/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5"/>
      <charset val="238"/>
    </font>
    <font>
      <b/>
      <sz val="8"/>
      <name val="Arial CE"/>
      <family val="5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 CE"/>
      <family val="2"/>
      <charset val="238"/>
    </font>
    <font>
      <sz val="9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</fills>
  <borders count="4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5">
    <xf numFmtId="0" fontId="0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0" borderId="40" applyNumberFormat="0" applyFill="0" applyAlignment="0" applyProtection="0"/>
    <xf numFmtId="0" fontId="27" fillId="11" borderId="41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3" fillId="0" borderId="0"/>
    <xf numFmtId="0" fontId="24" fillId="13" borderId="45" applyNumberFormat="0" applyFont="0" applyAlignment="0" applyProtection="0"/>
    <xf numFmtId="0" fontId="33" fillId="0" borderId="46" applyNumberFormat="0" applyFill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15" borderId="47" applyNumberFormat="0" applyAlignment="0" applyProtection="0"/>
    <xf numFmtId="0" fontId="37" fillId="16" borderId="47" applyNumberFormat="0" applyAlignment="0" applyProtection="0"/>
    <xf numFmtId="0" fontId="38" fillId="16" borderId="48" applyNumberFormat="0" applyAlignment="0" applyProtection="0"/>
    <xf numFmtId="0" fontId="39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164" fontId="50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15" applyFont="1"/>
    <xf numFmtId="0" fontId="2" fillId="0" borderId="0" xfId="15"/>
    <xf numFmtId="0" fontId="8" fillId="0" borderId="0" xfId="15" applyFont="1" applyAlignment="1">
      <alignment horizontal="center"/>
    </xf>
    <xf numFmtId="165" fontId="2" fillId="0" borderId="0" xfId="15" applyNumberFormat="1"/>
    <xf numFmtId="165" fontId="8" fillId="0" borderId="0" xfId="15" applyNumberFormat="1" applyFont="1"/>
    <xf numFmtId="0" fontId="8" fillId="0" borderId="0" xfId="0" applyFont="1" applyAlignment="1">
      <alignment horizontal="center" vertical="center"/>
    </xf>
    <xf numFmtId="166" fontId="0" fillId="0" borderId="0" xfId="0" applyNumberFormat="1"/>
    <xf numFmtId="166" fontId="8" fillId="0" borderId="0" xfId="0" applyNumberFormat="1" applyFont="1"/>
    <xf numFmtId="166" fontId="0" fillId="0" borderId="0" xfId="0" applyNumberForma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6" xfId="0" applyBorder="1"/>
    <xf numFmtId="0" fontId="0" fillId="0" borderId="9" xfId="0" applyBorder="1"/>
    <xf numFmtId="0" fontId="0" fillId="0" borderId="3" xfId="0" applyBorder="1"/>
    <xf numFmtId="0" fontId="4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1" fillId="0" borderId="0" xfId="15" applyFont="1" applyAlignment="1">
      <alignment horizontal="right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3" borderId="0" xfId="19" applyFont="1" applyFill="1"/>
    <xf numFmtId="0" fontId="14" fillId="3" borderId="0" xfId="0" applyFont="1" applyFill="1"/>
    <xf numFmtId="0" fontId="15" fillId="3" borderId="0" xfId="19" applyFont="1" applyFill="1" applyAlignment="1">
      <alignment horizontal="center"/>
    </xf>
    <xf numFmtId="0" fontId="15" fillId="3" borderId="0" xfId="19" applyFont="1" applyFill="1"/>
    <xf numFmtId="0" fontId="16" fillId="3" borderId="0" xfId="19" applyFont="1" applyFill="1" applyAlignment="1">
      <alignment horizontal="center"/>
    </xf>
    <xf numFmtId="0" fontId="17" fillId="4" borderId="10" xfId="19" applyFont="1" applyFill="1" applyBorder="1" applyAlignment="1">
      <alignment horizontal="center"/>
    </xf>
    <xf numFmtId="0" fontId="17" fillId="4" borderId="11" xfId="19" applyFont="1" applyFill="1" applyBorder="1" applyAlignment="1">
      <alignment horizontal="center"/>
    </xf>
    <xf numFmtId="0" fontId="17" fillId="4" borderId="12" xfId="19" applyFont="1" applyFill="1" applyBorder="1" applyAlignment="1">
      <alignment horizontal="center"/>
    </xf>
    <xf numFmtId="0" fontId="17" fillId="4" borderId="13" xfId="19" applyFont="1" applyFill="1" applyBorder="1" applyAlignment="1">
      <alignment horizontal="center"/>
    </xf>
    <xf numFmtId="0" fontId="17" fillId="4" borderId="14" xfId="19" applyFont="1" applyFill="1" applyBorder="1" applyAlignment="1">
      <alignment horizontal="center"/>
    </xf>
    <xf numFmtId="0" fontId="17" fillId="3" borderId="0" xfId="19" applyFont="1" applyFill="1"/>
    <xf numFmtId="0" fontId="18" fillId="3" borderId="0" xfId="0" applyFont="1" applyFill="1"/>
    <xf numFmtId="0" fontId="14" fillId="3" borderId="15" xfId="0" applyFont="1" applyFill="1" applyBorder="1"/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0" borderId="7" xfId="0" applyFont="1" applyBorder="1"/>
    <xf numFmtId="0" fontId="14" fillId="3" borderId="8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4" fillId="3" borderId="19" xfId="0" applyFont="1" applyFill="1" applyBorder="1"/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4" fillId="0" borderId="22" xfId="0" applyFont="1" applyBorder="1" applyProtection="1"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3" fillId="3" borderId="0" xfId="19" applyFont="1" applyFill="1" applyAlignment="1">
      <alignment horizontal="left"/>
    </xf>
    <xf numFmtId="0" fontId="14" fillId="3" borderId="23" xfId="0" applyFont="1" applyFill="1" applyBorder="1"/>
    <xf numFmtId="0" fontId="14" fillId="3" borderId="5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4" fillId="3" borderId="25" xfId="0" applyFont="1" applyFill="1" applyBorder="1"/>
    <xf numFmtId="0" fontId="14" fillId="3" borderId="26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4" fillId="0" borderId="29" xfId="0" applyFont="1" applyBorder="1"/>
    <xf numFmtId="0" fontId="14" fillId="0" borderId="5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3" borderId="30" xfId="0" applyFont="1" applyFill="1" applyBorder="1"/>
    <xf numFmtId="0" fontId="14" fillId="3" borderId="29" xfId="0" applyFont="1" applyFill="1" applyBorder="1"/>
    <xf numFmtId="0" fontId="19" fillId="0" borderId="29" xfId="0" applyFont="1" applyBorder="1"/>
    <xf numFmtId="0" fontId="19" fillId="0" borderId="30" xfId="0" applyFont="1" applyBorder="1"/>
    <xf numFmtId="0" fontId="19" fillId="0" borderId="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" xfId="0" applyFont="1" applyBorder="1"/>
    <xf numFmtId="0" fontId="14" fillId="0" borderId="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3" borderId="7" xfId="0" applyFont="1" applyFill="1" applyBorder="1"/>
    <xf numFmtId="0" fontId="14" fillId="3" borderId="1" xfId="0" applyFont="1" applyFill="1" applyBorder="1"/>
    <xf numFmtId="0" fontId="19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2" xfId="0" applyFont="1" applyFill="1" applyBorder="1"/>
    <xf numFmtId="0" fontId="13" fillId="3" borderId="2" xfId="19" applyFont="1" applyFill="1" applyBorder="1" applyAlignment="1">
      <alignment horizontal="center"/>
    </xf>
    <xf numFmtId="0" fontId="14" fillId="0" borderId="30" xfId="0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21" fontId="0" fillId="0" borderId="0" xfId="0" applyNumberFormat="1"/>
    <xf numFmtId="21" fontId="7" fillId="0" borderId="0" xfId="0" applyNumberFormat="1" applyFont="1"/>
    <xf numFmtId="0" fontId="0" fillId="23" borderId="0" xfId="0" applyFill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4" borderId="0" xfId="0" applyFont="1" applyFill="1" applyAlignment="1">
      <alignment horizontal="right"/>
    </xf>
    <xf numFmtId="0" fontId="0" fillId="23" borderId="0" xfId="0" applyFill="1"/>
    <xf numFmtId="0" fontId="5" fillId="0" borderId="0" xfId="0" applyFont="1" applyAlignment="1">
      <alignment horizontal="center"/>
    </xf>
    <xf numFmtId="0" fontId="9" fillId="24" borderId="0" xfId="0" applyFont="1" applyFill="1"/>
    <xf numFmtId="0" fontId="9" fillId="24" borderId="0" xfId="0" applyFont="1" applyFill="1" applyAlignment="1">
      <alignment horizontal="center"/>
    </xf>
    <xf numFmtId="0" fontId="4" fillId="24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4" fillId="23" borderId="0" xfId="0" applyFont="1" applyFill="1" applyAlignment="1">
      <alignment horizontal="center" vertical="center"/>
    </xf>
    <xf numFmtId="0" fontId="22" fillId="23" borderId="0" xfId="0" applyFont="1" applyFill="1" applyProtection="1">
      <protection locked="0"/>
    </xf>
    <xf numFmtId="0" fontId="4" fillId="24" borderId="0" xfId="0" applyFont="1" applyFill="1"/>
    <xf numFmtId="0" fontId="19" fillId="3" borderId="31" xfId="0" applyFont="1" applyFill="1" applyBorder="1" applyAlignment="1">
      <alignment horizontal="center"/>
    </xf>
    <xf numFmtId="0" fontId="4" fillId="24" borderId="0" xfId="0" applyFont="1" applyFill="1" applyAlignment="1">
      <alignment horizontal="right"/>
    </xf>
    <xf numFmtId="0" fontId="40" fillId="0" borderId="0" xfId="0" applyFont="1"/>
    <xf numFmtId="0" fontId="41" fillId="0" borderId="0" xfId="0" applyFont="1" applyAlignment="1">
      <alignment horizontal="center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6" fillId="0" borderId="0" xfId="0" applyFont="1"/>
    <xf numFmtId="167" fontId="0" fillId="0" borderId="0" xfId="0" applyNumberFormat="1"/>
    <xf numFmtId="0" fontId="26" fillId="0" borderId="0" xfId="0" applyFont="1" applyAlignment="1">
      <alignment horizontal="center"/>
    </xf>
    <xf numFmtId="0" fontId="24" fillId="0" borderId="0" xfId="0" applyFont="1"/>
    <xf numFmtId="168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47" fillId="0" borderId="0" xfId="0" applyFont="1"/>
    <xf numFmtId="0" fontId="46" fillId="0" borderId="0" xfId="0" applyFont="1" applyAlignment="1">
      <alignment horizontal="center"/>
    </xf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9" fontId="42" fillId="0" borderId="0" xfId="0" applyNumberFormat="1" applyFont="1" applyAlignment="1">
      <alignment horizontal="center"/>
    </xf>
    <xf numFmtId="0" fontId="48" fillId="0" borderId="0" xfId="0" applyFont="1"/>
    <xf numFmtId="0" fontId="4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48" fillId="0" borderId="0" xfId="15" applyFont="1"/>
    <xf numFmtId="0" fontId="51" fillId="0" borderId="0" xfId="15" applyFont="1"/>
    <xf numFmtId="0" fontId="2" fillId="0" borderId="0" xfId="15" applyAlignment="1">
      <alignment horizontal="center"/>
    </xf>
    <xf numFmtId="170" fontId="0" fillId="0" borderId="0" xfId="0" applyNumberFormat="1"/>
    <xf numFmtId="1" fontId="8" fillId="0" borderId="0" xfId="0" applyNumberFormat="1" applyFont="1"/>
    <xf numFmtId="171" fontId="0" fillId="0" borderId="0" xfId="34" applyNumberFormat="1" applyFont="1"/>
    <xf numFmtId="171" fontId="8" fillId="0" borderId="0" xfId="34" applyNumberFormat="1" applyFont="1"/>
    <xf numFmtId="171" fontId="0" fillId="0" borderId="0" xfId="34" applyNumberFormat="1" applyFont="1" applyAlignment="1">
      <alignment horizontal="center"/>
    </xf>
    <xf numFmtId="1" fontId="0" fillId="0" borderId="0" xfId="34" applyNumberFormat="1" applyFont="1"/>
    <xf numFmtId="1" fontId="8" fillId="0" borderId="0" xfId="34" applyNumberFormat="1" applyFont="1"/>
    <xf numFmtId="1" fontId="0" fillId="0" borderId="0" xfId="34" applyNumberFormat="1" applyFont="1" applyAlignment="1">
      <alignment horizontal="center"/>
    </xf>
    <xf numFmtId="170" fontId="0" fillId="0" borderId="0" xfId="0" applyNumberFormat="1" applyAlignment="1">
      <alignment horizontal="right"/>
    </xf>
    <xf numFmtId="170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8" fillId="0" borderId="0" xfId="0" applyNumberFormat="1" applyFont="1" applyAlignment="1">
      <alignment horizontal="right"/>
    </xf>
    <xf numFmtId="169" fontId="26" fillId="0" borderId="0" xfId="15" applyNumberFormat="1" applyFont="1"/>
    <xf numFmtId="0" fontId="51" fillId="0" borderId="0" xfId="0" applyFont="1"/>
    <xf numFmtId="0" fontId="4" fillId="23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2" fillId="3" borderId="0" xfId="19" applyFont="1" applyFill="1" applyAlignment="1">
      <alignment horizont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</cellXfs>
  <cellStyles count="35">
    <cellStyle name="60 % – Zvýraznění1 2" xfId="1"/>
    <cellStyle name="60 % – Zvýraznění2 2" xfId="2"/>
    <cellStyle name="60 % – Zvýraznění3 2" xfId="3"/>
    <cellStyle name="60 % – Zvýraznění4 2" xfId="4"/>
    <cellStyle name="60 % – Zvýraznění5 2" xfId="5"/>
    <cellStyle name="60 % – Zvýraznění6 2" xfId="6"/>
    <cellStyle name="Celkem" xfId="7" builtinId="25" customBuiltin="1"/>
    <cellStyle name="čárky" xfId="34" builtinId="3"/>
    <cellStyle name="Kontrolní buňka" xfId="8" builtinId="23" customBuiltin="1"/>
    <cellStyle name="Nadpis 1" xfId="9" builtinId="16" customBuiltin="1"/>
    <cellStyle name="Nadpis 2" xfId="10" builtinId="17" customBuiltin="1"/>
    <cellStyle name="Nadpis 3" xfId="11" builtinId="18" customBuiltin="1"/>
    <cellStyle name="Nadpis 4" xfId="12" builtinId="19" customBuiltin="1"/>
    <cellStyle name="Název 2" xfId="13"/>
    <cellStyle name="Neutrální 2" xfId="14"/>
    <cellStyle name="normální" xfId="0" builtinId="0"/>
    <cellStyle name="normální 2" xfId="15"/>
    <cellStyle name="normální 3" xfId="16"/>
    <cellStyle name="normální 4" xfId="17"/>
    <cellStyle name="normální 5" xfId="18"/>
    <cellStyle name="normální_Vse2004rocenka1" xfId="19"/>
    <cellStyle name="Poznámka 2" xfId="20"/>
    <cellStyle name="Propojená buňka" xfId="21" builtinId="24" customBuiltin="1"/>
    <cellStyle name="Správně" xfId="22" builtinId="26" customBuiltin="1"/>
    <cellStyle name="Text upozornění" xfId="23" builtinId="11" customBuiltin="1"/>
    <cellStyle name="Vstup" xfId="24" builtinId="20" customBuiltin="1"/>
    <cellStyle name="Výpočet" xfId="25" builtinId="22" customBuiltin="1"/>
    <cellStyle name="Výstup" xfId="26" builtinId="21" customBuiltin="1"/>
    <cellStyle name="Vysvětlující text" xfId="27" builtinId="53" customBuiltin="1"/>
    <cellStyle name="Zvýraznění 1" xfId="28" builtinId="29" customBuiltin="1"/>
    <cellStyle name="Zvýraznění 2" xfId="29" builtinId="33" customBuiltin="1"/>
    <cellStyle name="Zvýraznění 3" xfId="30" builtinId="37" customBuiltin="1"/>
    <cellStyle name="Zvýraznění 4" xfId="31" builtinId="41" customBuiltin="1"/>
    <cellStyle name="Zvýraznění 5" xfId="32" builtinId="45" customBuiltin="1"/>
    <cellStyle name="Zvýraznění 6" xfId="33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k\AppData\Local\Temp\pid-16568\t&#225;lin%20duatlon\Duatlon%20T&#225;l&#237;n%20-%20dosp&#283;l&#237;%20-%20v&#253;sledk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stnik\Downloads\jh\Jind&#345;ichohradeck&#253;%20Triatlon%20-%20v&#253;sledky%20-%20postar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stnik\Downloads\holubov\20230624_holubo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stnik\Downloads\t&#225;l&#237;n%20triatlon\20230701_talin_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stnik\Downloads\jivno\jivno%20-%20v&#253;sledky%20-%20posta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stnik\Downloads\podrou&#382;ek\Triatlon%20Podrou&#382;ek%20-%20v&#253;sledky%20po%20star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stnik\Downloads\zliv\zliv_dlouh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\TT\v&#253;sledky%202022\zliv\Triatlon%20Zliv%20(1,5%20-%2040%20-%2010%20km)%20-%20v&#253;sledky%20-%20postar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\TT\v&#253;sledky%202022\zliv\Triatlon%20Zliv%20Triatlon%20Zliv%20(0,75%20-%2020%20-%205%20km)%20-%20v&#253;sledky%20-%20postar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ysledky"/>
      <sheetName val="List1"/>
    </sheetNames>
    <sheetDataSet>
      <sheetData sheetId="0"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ysledky"/>
      <sheetName val="vysledky_postaru"/>
    </sheetNames>
    <sheetDataSet>
      <sheetData sheetId="0">
        <row r="5">
          <cell r="A5">
            <v>1</v>
          </cell>
          <cell r="B5">
            <v>37</v>
          </cell>
          <cell r="C5" t="str">
            <v>Šimon</v>
          </cell>
          <cell r="D5" t="str">
            <v>Michálek</v>
          </cell>
          <cell r="F5" t="str">
            <v>2005</v>
          </cell>
          <cell r="G5" t="str">
            <v>M1; muži 16-19 (2004-2007)</v>
          </cell>
          <cell r="H5" t="str">
            <v>Titan trilife</v>
          </cell>
          <cell r="I5" t="str">
            <v>00:05:24,13</v>
          </cell>
          <cell r="J5" t="str">
            <v>(2)</v>
          </cell>
          <cell r="K5" t="str">
            <v>00:00:19,25</v>
          </cell>
          <cell r="L5" t="str">
            <v>00:17:56,38</v>
          </cell>
          <cell r="M5" t="str">
            <v>(4)</v>
          </cell>
          <cell r="O5" t="str">
            <v>00:05:09,97</v>
          </cell>
          <cell r="P5" t="str">
            <v>(1)</v>
          </cell>
          <cell r="Q5" t="str">
            <v>00:29:10,29</v>
          </cell>
        </row>
        <row r="6">
          <cell r="A6">
            <v>2</v>
          </cell>
          <cell r="B6">
            <v>8</v>
          </cell>
          <cell r="C6" t="str">
            <v>Ondřej</v>
          </cell>
          <cell r="D6" t="str">
            <v>Lemberka</v>
          </cell>
          <cell r="F6" t="str">
            <v>2005</v>
          </cell>
          <cell r="G6" t="str">
            <v>M1; muži 16-19 (2004-2007)</v>
          </cell>
          <cell r="H6" t="str">
            <v>Triathlon team Tábor</v>
          </cell>
          <cell r="I6" t="str">
            <v>00:05:40,98</v>
          </cell>
          <cell r="J6" t="str">
            <v>(4)</v>
          </cell>
          <cell r="K6" t="str">
            <v>00:00:27,14</v>
          </cell>
          <cell r="L6" t="str">
            <v>00:17:31,09</v>
          </cell>
          <cell r="M6" t="str">
            <v>(1)</v>
          </cell>
          <cell r="O6" t="str">
            <v>00:05:37,27</v>
          </cell>
          <cell r="P6" t="str">
            <v>(5)</v>
          </cell>
          <cell r="Q6" t="str">
            <v>00:29:43,80</v>
          </cell>
          <cell r="T6" t="str">
            <v>Ano</v>
          </cell>
        </row>
        <row r="7">
          <cell r="A7">
            <v>3</v>
          </cell>
          <cell r="B7">
            <v>5</v>
          </cell>
          <cell r="C7" t="str">
            <v>Zuzana</v>
          </cell>
          <cell r="D7" t="str">
            <v>Pičmanová</v>
          </cell>
          <cell r="F7" t="str">
            <v>1999</v>
          </cell>
          <cell r="G7" t="str">
            <v>Z2; ženy 20-29 (1994-2003)</v>
          </cell>
          <cell r="H7" t="str">
            <v>TCV Jindřichův Hradec</v>
          </cell>
          <cell r="I7" t="str">
            <v>00:05:49,63</v>
          </cell>
          <cell r="J7" t="str">
            <v>(10)</v>
          </cell>
          <cell r="K7" t="str">
            <v>00:00:20,08</v>
          </cell>
          <cell r="L7" t="str">
            <v>00:17:46,87</v>
          </cell>
          <cell r="M7" t="str">
            <v>(2)</v>
          </cell>
          <cell r="O7" t="str">
            <v>00:05:58,60</v>
          </cell>
          <cell r="P7" t="str">
            <v>(16)</v>
          </cell>
          <cell r="Q7" t="str">
            <v>00:30:18,42</v>
          </cell>
          <cell r="T7" t="str">
            <v>Ano</v>
          </cell>
        </row>
        <row r="8">
          <cell r="A8">
            <v>4</v>
          </cell>
          <cell r="B8">
            <v>12</v>
          </cell>
          <cell r="C8" t="str">
            <v>Hynek</v>
          </cell>
          <cell r="D8" t="str">
            <v>Hrdlička</v>
          </cell>
          <cell r="F8" t="str">
            <v>2005</v>
          </cell>
          <cell r="G8" t="str">
            <v>M1; muži 16-19 (2004-2007)</v>
          </cell>
          <cell r="H8" t="str">
            <v>PKJH</v>
          </cell>
          <cell r="I8" t="str">
            <v>00:05:40,02</v>
          </cell>
          <cell r="J8" t="str">
            <v>(3)</v>
          </cell>
          <cell r="K8" t="str">
            <v>00:00:23,38</v>
          </cell>
          <cell r="L8" t="str">
            <v>00:18:04,07</v>
          </cell>
          <cell r="M8" t="str">
            <v>(6)</v>
          </cell>
          <cell r="O8" t="str">
            <v>00:05:54,40</v>
          </cell>
          <cell r="P8" t="str">
            <v>(13)</v>
          </cell>
          <cell r="Q8" t="str">
            <v>00:30:29,39</v>
          </cell>
          <cell r="T8" t="str">
            <v>Ano</v>
          </cell>
        </row>
        <row r="9">
          <cell r="A9">
            <v>5</v>
          </cell>
          <cell r="B9">
            <v>4</v>
          </cell>
          <cell r="C9" t="str">
            <v>Václav</v>
          </cell>
          <cell r="D9" t="str">
            <v>Zajíc</v>
          </cell>
          <cell r="F9" t="str">
            <v>1979</v>
          </cell>
          <cell r="G9" t="str">
            <v>M4; muži 40-49 (1974-1983)</v>
          </cell>
          <cell r="H9" t="str">
            <v>TRISK ČB</v>
          </cell>
          <cell r="I9" t="str">
            <v>00:05:48,21</v>
          </cell>
          <cell r="J9" t="str">
            <v>(9)</v>
          </cell>
          <cell r="K9" t="str">
            <v>00:00:30,95</v>
          </cell>
          <cell r="L9" t="str">
            <v>00:18:10,12</v>
          </cell>
          <cell r="M9" t="str">
            <v>(7)</v>
          </cell>
          <cell r="O9" t="str">
            <v>00:05:52,12</v>
          </cell>
          <cell r="P9" t="str">
            <v>(9)</v>
          </cell>
          <cell r="Q9" t="str">
            <v>00:30:47,68</v>
          </cell>
          <cell r="T9" t="str">
            <v>Ano</v>
          </cell>
        </row>
        <row r="10">
          <cell r="A10">
            <v>6</v>
          </cell>
          <cell r="B10">
            <v>14</v>
          </cell>
          <cell r="C10" t="str">
            <v>Jan</v>
          </cell>
          <cell r="D10" t="str">
            <v>Kučera</v>
          </cell>
          <cell r="F10" t="str">
            <v>1981</v>
          </cell>
          <cell r="G10" t="str">
            <v>M4; muži 40-49 (1974-1983)</v>
          </cell>
          <cell r="H10" t="str">
            <v>Alfa tri team</v>
          </cell>
          <cell r="I10" t="str">
            <v>00:06:12,94</v>
          </cell>
          <cell r="J10" t="str">
            <v>(15)</v>
          </cell>
          <cell r="K10" t="str">
            <v>00:00:23,16</v>
          </cell>
          <cell r="L10" t="str">
            <v>00:18:13,15</v>
          </cell>
          <cell r="M10" t="str">
            <v>(10)</v>
          </cell>
          <cell r="O10" t="str">
            <v>00:05:47,31</v>
          </cell>
          <cell r="P10" t="str">
            <v>(7)</v>
          </cell>
          <cell r="Q10" t="str">
            <v>00:31:07,75</v>
          </cell>
        </row>
        <row r="11">
          <cell r="A11">
            <v>7</v>
          </cell>
          <cell r="B11">
            <v>31</v>
          </cell>
          <cell r="C11" t="str">
            <v>David</v>
          </cell>
          <cell r="D11" t="str">
            <v>Koranda</v>
          </cell>
          <cell r="F11" t="str">
            <v>1983</v>
          </cell>
          <cell r="G11" t="str">
            <v>M4; muži 40-49 (1974-1983)</v>
          </cell>
          <cell r="H11" t="str">
            <v>TriSK ČB</v>
          </cell>
          <cell r="I11" t="str">
            <v>00:06:06,39</v>
          </cell>
          <cell r="J11" t="str">
            <v>(12)</v>
          </cell>
          <cell r="K11" t="str">
            <v>00:00:43,18</v>
          </cell>
          <cell r="L11" t="str">
            <v>00:18:11,42</v>
          </cell>
          <cell r="M11" t="str">
            <v>(8)</v>
          </cell>
          <cell r="O11" t="str">
            <v>00:05:45,87</v>
          </cell>
          <cell r="P11" t="str">
            <v>(6)</v>
          </cell>
          <cell r="Q11" t="str">
            <v>00:31:21,57</v>
          </cell>
          <cell r="T11" t="str">
            <v>Ano</v>
          </cell>
        </row>
        <row r="12">
          <cell r="A12">
            <v>8</v>
          </cell>
          <cell r="B12">
            <v>17</v>
          </cell>
          <cell r="C12" t="str">
            <v>Martin</v>
          </cell>
          <cell r="D12" t="str">
            <v>Korous</v>
          </cell>
          <cell r="F12" t="str">
            <v>1974</v>
          </cell>
          <cell r="G12" t="str">
            <v>M4; muži 40-49 (1974-1983)</v>
          </cell>
          <cell r="H12" t="str">
            <v>Triatlon Team Tábor</v>
          </cell>
          <cell r="I12" t="str">
            <v>00:06:50,60</v>
          </cell>
          <cell r="J12" t="str">
            <v>(22)</v>
          </cell>
          <cell r="K12" t="str">
            <v>00:00:36,52</v>
          </cell>
          <cell r="L12" t="str">
            <v>00:17:59,48</v>
          </cell>
          <cell r="M12" t="str">
            <v>(5)</v>
          </cell>
          <cell r="O12" t="str">
            <v>00:05:35,51</v>
          </cell>
          <cell r="P12" t="str">
            <v>(4)</v>
          </cell>
          <cell r="Q12" t="str">
            <v>00:31:29,40</v>
          </cell>
          <cell r="T12" t="str">
            <v>Ano</v>
          </cell>
        </row>
        <row r="13">
          <cell r="A13">
            <v>9</v>
          </cell>
          <cell r="B13">
            <v>6</v>
          </cell>
          <cell r="C13" t="str">
            <v>Kyrill</v>
          </cell>
          <cell r="D13" t="str">
            <v>Gončaruk</v>
          </cell>
          <cell r="F13" t="str">
            <v>2006</v>
          </cell>
          <cell r="G13" t="str">
            <v>M1; muži 16-19 (2004-2007)</v>
          </cell>
          <cell r="H13" t="str">
            <v>TCV Jindřichův Hradec</v>
          </cell>
          <cell r="I13" t="str">
            <v>00:06:01,53</v>
          </cell>
          <cell r="J13" t="str">
            <v>(11)</v>
          </cell>
          <cell r="K13" t="str">
            <v>00:00:23,78</v>
          </cell>
          <cell r="L13" t="str">
            <v>00:18:54,74</v>
          </cell>
          <cell r="M13" t="str">
            <v>(18)</v>
          </cell>
          <cell r="O13" t="str">
            <v>00:05:51,06</v>
          </cell>
          <cell r="P13" t="str">
            <v>(8)</v>
          </cell>
          <cell r="Q13" t="str">
            <v>00:31:32,75</v>
          </cell>
          <cell r="T13" t="str">
            <v>Ano</v>
          </cell>
        </row>
        <row r="14">
          <cell r="A14">
            <v>10</v>
          </cell>
          <cell r="B14">
            <v>42</v>
          </cell>
          <cell r="C14" t="str">
            <v>Ondřej</v>
          </cell>
          <cell r="D14" t="str">
            <v>Sedláček</v>
          </cell>
          <cell r="F14" t="str">
            <v>1982</v>
          </cell>
          <cell r="G14" t="str">
            <v>M4; muži 40-49 (1974-1983)</v>
          </cell>
          <cell r="H14" t="str">
            <v>TriskČB</v>
          </cell>
          <cell r="I14" t="str">
            <v>00:06:28,32</v>
          </cell>
          <cell r="J14" t="str">
            <v>(19)</v>
          </cell>
          <cell r="K14" t="str">
            <v>00:00:52,97</v>
          </cell>
          <cell r="L14" t="str">
            <v>00:18:11,44</v>
          </cell>
          <cell r="M14" t="str">
            <v>(9)</v>
          </cell>
          <cell r="O14" t="str">
            <v>00:05:53,36</v>
          </cell>
          <cell r="P14" t="str">
            <v>(11)</v>
          </cell>
          <cell r="Q14" t="str">
            <v>00:31:57,86</v>
          </cell>
          <cell r="T14" t="str">
            <v>Ano</v>
          </cell>
        </row>
        <row r="15">
          <cell r="A15">
            <v>11</v>
          </cell>
          <cell r="B15">
            <v>39</v>
          </cell>
          <cell r="C15" t="str">
            <v>Filip</v>
          </cell>
          <cell r="D15" t="str">
            <v>Toul</v>
          </cell>
          <cell r="F15" t="str">
            <v>1980</v>
          </cell>
          <cell r="G15" t="str">
            <v>M4; muži 40-49 (1974-1983)</v>
          </cell>
          <cell r="H15" t="str">
            <v>Šutri</v>
          </cell>
          <cell r="I15" t="str">
            <v>00:05:42,18</v>
          </cell>
          <cell r="J15" t="str">
            <v>(5)</v>
          </cell>
          <cell r="K15" t="str">
            <v>00:00:59,63</v>
          </cell>
          <cell r="L15" t="str">
            <v>00:18:52,24</v>
          </cell>
          <cell r="M15" t="str">
            <v>(17)</v>
          </cell>
          <cell r="O15" t="str">
            <v>00:06:10,45</v>
          </cell>
          <cell r="P15" t="str">
            <v>(17)</v>
          </cell>
          <cell r="Q15" t="str">
            <v>00:32:11,09</v>
          </cell>
          <cell r="T15" t="str">
            <v>Ano</v>
          </cell>
        </row>
        <row r="16">
          <cell r="A16">
            <v>12</v>
          </cell>
          <cell r="B16">
            <v>47</v>
          </cell>
          <cell r="C16" t="str">
            <v>Radek</v>
          </cell>
          <cell r="D16" t="str">
            <v>Vondruška</v>
          </cell>
          <cell r="F16" t="str">
            <v>1990</v>
          </cell>
          <cell r="G16" t="str">
            <v>M3; muži 30-39 (1984-1993)</v>
          </cell>
          <cell r="H16" t="str">
            <v>TT Tálín</v>
          </cell>
          <cell r="I16" t="str">
            <v>00:06:37,53</v>
          </cell>
          <cell r="J16" t="str">
            <v>(20)</v>
          </cell>
          <cell r="K16" t="str">
            <v>00:00:42,29</v>
          </cell>
          <cell r="L16" t="str">
            <v>00:18:28,29</v>
          </cell>
          <cell r="M16" t="str">
            <v>(14)</v>
          </cell>
          <cell r="O16" t="str">
            <v>00:05:52,23</v>
          </cell>
          <cell r="P16" t="str">
            <v>(10)</v>
          </cell>
          <cell r="Q16" t="str">
            <v>00:32:16,31</v>
          </cell>
          <cell r="T16" t="str">
            <v>Ano</v>
          </cell>
        </row>
        <row r="17">
          <cell r="A17">
            <v>13</v>
          </cell>
          <cell r="B17">
            <v>40</v>
          </cell>
          <cell r="C17" t="str">
            <v>Jiří</v>
          </cell>
          <cell r="D17" t="str">
            <v>Koptík</v>
          </cell>
          <cell r="F17" t="str">
            <v>1982</v>
          </cell>
          <cell r="G17" t="str">
            <v>M4; muži 40-49 (1974-1983)</v>
          </cell>
          <cell r="H17" t="str">
            <v>TriskČB</v>
          </cell>
          <cell r="I17" t="str">
            <v>00:07:13,04</v>
          </cell>
          <cell r="J17" t="str">
            <v>(24)</v>
          </cell>
          <cell r="K17" t="str">
            <v>00:00:28,80</v>
          </cell>
          <cell r="L17" t="str">
            <v>00:18:27,47</v>
          </cell>
          <cell r="M17" t="str">
            <v>(13)</v>
          </cell>
          <cell r="O17" t="str">
            <v>00:05:29,31</v>
          </cell>
          <cell r="P17" t="str">
            <v>(2)</v>
          </cell>
          <cell r="Q17" t="str">
            <v>00:32:19,77</v>
          </cell>
          <cell r="T17" t="str">
            <v>Ano</v>
          </cell>
        </row>
        <row r="18">
          <cell r="A18">
            <v>14</v>
          </cell>
          <cell r="B18">
            <v>22</v>
          </cell>
          <cell r="C18" t="str">
            <v>Miroslav</v>
          </cell>
          <cell r="D18" t="str">
            <v>Mikoláš</v>
          </cell>
          <cell r="F18" t="str">
            <v>1995</v>
          </cell>
          <cell r="G18" t="str">
            <v>M2; muži 20-29 (1994-2003)</v>
          </cell>
          <cell r="H18" t="str">
            <v>TriSK ČB</v>
          </cell>
          <cell r="I18" t="str">
            <v>00:06:07,63</v>
          </cell>
          <cell r="J18" t="str">
            <v>(13)</v>
          </cell>
          <cell r="K18" t="str">
            <v>00:00:41,39</v>
          </cell>
          <cell r="L18" t="str">
            <v>00:18:20,08</v>
          </cell>
          <cell r="M18" t="str">
            <v>(12)</v>
          </cell>
          <cell r="O18" t="str">
            <v>00:06:50,54</v>
          </cell>
          <cell r="P18" t="str">
            <v>(34)</v>
          </cell>
          <cell r="Q18" t="str">
            <v>00:32:19,88</v>
          </cell>
          <cell r="T18" t="str">
            <v>Ano</v>
          </cell>
        </row>
        <row r="19">
          <cell r="A19">
            <v>15</v>
          </cell>
          <cell r="B19">
            <v>2</v>
          </cell>
          <cell r="C19" t="str">
            <v>Tereza</v>
          </cell>
          <cell r="D19" t="str">
            <v>Tučková</v>
          </cell>
          <cell r="F19" t="str">
            <v>2007</v>
          </cell>
          <cell r="G19" t="str">
            <v>Z1; ženy 16-19 (2004-2007)</v>
          </cell>
          <cell r="H19" t="str">
            <v>TriSK ČB</v>
          </cell>
          <cell r="I19" t="str">
            <v>00:05:47,45</v>
          </cell>
          <cell r="J19" t="str">
            <v>(8)</v>
          </cell>
          <cell r="K19" t="str">
            <v>00:00:21,28</v>
          </cell>
          <cell r="L19" t="str">
            <v>00:19:32,86</v>
          </cell>
          <cell r="M19" t="str">
            <v>(23)</v>
          </cell>
          <cell r="O19" t="str">
            <v>00:06:31,87</v>
          </cell>
          <cell r="P19" t="str">
            <v>(25)</v>
          </cell>
          <cell r="Q19" t="str">
            <v>00:32:48,16</v>
          </cell>
          <cell r="T19" t="str">
            <v>Ano</v>
          </cell>
        </row>
        <row r="20">
          <cell r="A20">
            <v>16</v>
          </cell>
          <cell r="B20">
            <v>29</v>
          </cell>
          <cell r="C20" t="str">
            <v>Pavel</v>
          </cell>
          <cell r="D20" t="str">
            <v>Pilař</v>
          </cell>
          <cell r="F20" t="str">
            <v>1990</v>
          </cell>
          <cell r="G20" t="str">
            <v>M3; muži 30-39 (1984-1993)</v>
          </cell>
          <cell r="H20" t="str">
            <v>TriSK České Budějovice</v>
          </cell>
          <cell r="I20" t="str">
            <v>00:06:13,22</v>
          </cell>
          <cell r="J20" t="str">
            <v>(16)</v>
          </cell>
          <cell r="K20" t="str">
            <v>00:00:55,15</v>
          </cell>
          <cell r="L20" t="str">
            <v>00:18:37,87</v>
          </cell>
          <cell r="M20" t="str">
            <v>(16)</v>
          </cell>
          <cell r="O20" t="str">
            <v>00:06:26,47</v>
          </cell>
          <cell r="P20" t="str">
            <v>(21)</v>
          </cell>
          <cell r="Q20" t="str">
            <v>00:32:48,29</v>
          </cell>
          <cell r="T20" t="str">
            <v>Ano</v>
          </cell>
        </row>
        <row r="21">
          <cell r="A21">
            <v>17</v>
          </cell>
          <cell r="B21">
            <v>34</v>
          </cell>
          <cell r="C21" t="str">
            <v>Štěpán</v>
          </cell>
          <cell r="D21" t="str">
            <v>Kučera</v>
          </cell>
          <cell r="F21" t="str">
            <v>1999</v>
          </cell>
          <cell r="G21" t="str">
            <v>M2; muži 20-29 (1994-2003)</v>
          </cell>
          <cell r="H21" t="str">
            <v>TCV Jindřichův Hradec</v>
          </cell>
          <cell r="I21" t="str">
            <v>00:05:20,10</v>
          </cell>
          <cell r="J21" t="str">
            <v>(1)</v>
          </cell>
          <cell r="K21" t="str">
            <v>00:00:35,62</v>
          </cell>
          <cell r="L21" t="str">
            <v>00:19:48,34</v>
          </cell>
          <cell r="M21" t="str">
            <v>(27)</v>
          </cell>
          <cell r="O21" t="str">
            <v>00:06:27,01</v>
          </cell>
          <cell r="P21" t="str">
            <v>(22)</v>
          </cell>
          <cell r="Q21" t="str">
            <v>00:33:00,77</v>
          </cell>
          <cell r="T21" t="str">
            <v>Ano</v>
          </cell>
        </row>
        <row r="22">
          <cell r="A22">
            <v>18</v>
          </cell>
          <cell r="B22">
            <v>35</v>
          </cell>
          <cell r="C22" t="str">
            <v>Tomáš</v>
          </cell>
          <cell r="D22" t="str">
            <v>Bednář</v>
          </cell>
          <cell r="F22" t="str">
            <v>1980</v>
          </cell>
          <cell r="G22" t="str">
            <v>M4; muži 40-49 (1974-1983)</v>
          </cell>
          <cell r="H22" t="str">
            <v>Jihlava</v>
          </cell>
          <cell r="I22" t="str">
            <v>00:06:20,82</v>
          </cell>
          <cell r="J22" t="str">
            <v>(18)</v>
          </cell>
          <cell r="K22" t="str">
            <v>00:00:26,63</v>
          </cell>
          <cell r="L22" t="str">
            <v>00:19:13,64</v>
          </cell>
          <cell r="M22" t="str">
            <v>(20)</v>
          </cell>
          <cell r="O22" t="str">
            <v>00:06:23,15</v>
          </cell>
          <cell r="P22" t="str">
            <v>(19)</v>
          </cell>
          <cell r="Q22" t="str">
            <v>00:33:01,42</v>
          </cell>
        </row>
        <row r="23">
          <cell r="A23">
            <v>19</v>
          </cell>
          <cell r="B23">
            <v>30</v>
          </cell>
          <cell r="C23" t="str">
            <v>Pavel</v>
          </cell>
          <cell r="D23" t="str">
            <v>Vrábel</v>
          </cell>
          <cell r="F23" t="str">
            <v>1979</v>
          </cell>
          <cell r="G23" t="str">
            <v>M4; muži 40-49 (1974-1983)</v>
          </cell>
          <cell r="H23" t="str">
            <v>MST Jihlava</v>
          </cell>
          <cell r="I23" t="str">
            <v>00:08:21,43</v>
          </cell>
          <cell r="J23" t="str">
            <v>(40)</v>
          </cell>
          <cell r="K23" t="str">
            <v>00:00:47,69</v>
          </cell>
          <cell r="L23" t="str">
            <v>00:17:53,76</v>
          </cell>
          <cell r="M23" t="str">
            <v>(3)</v>
          </cell>
          <cell r="O23" t="str">
            <v>00:05:35,21</v>
          </cell>
          <cell r="P23" t="str">
            <v>(3)</v>
          </cell>
          <cell r="Q23" t="str">
            <v>00:33:07,81</v>
          </cell>
        </row>
        <row r="24">
          <cell r="A24">
            <v>20</v>
          </cell>
          <cell r="B24">
            <v>53</v>
          </cell>
          <cell r="C24" t="str">
            <v>Tomáš</v>
          </cell>
          <cell r="D24" t="str">
            <v>Machník</v>
          </cell>
          <cell r="F24" t="str">
            <v>1988</v>
          </cell>
          <cell r="G24" t="str">
            <v>M2; muži 20-29 (1994-2003)</v>
          </cell>
          <cell r="H24" t="str">
            <v>ŠuTri Prachatice</v>
          </cell>
          <cell r="I24" t="str">
            <v>00:06:16,27</v>
          </cell>
          <cell r="J24" t="str">
            <v>(17)</v>
          </cell>
          <cell r="K24" t="str">
            <v>00:00:57,07</v>
          </cell>
          <cell r="L24" t="str">
            <v>00:18:37,34</v>
          </cell>
          <cell r="M24" t="str">
            <v>(15)</v>
          </cell>
          <cell r="O24" t="str">
            <v>00:06:35,61</v>
          </cell>
          <cell r="P24" t="str">
            <v>(27)</v>
          </cell>
          <cell r="Q24" t="str">
            <v>00:33:08,29</v>
          </cell>
          <cell r="T24" t="str">
            <v>Ano</v>
          </cell>
        </row>
        <row r="25">
          <cell r="A25">
            <v>21</v>
          </cell>
          <cell r="B25">
            <v>13</v>
          </cell>
          <cell r="C25" t="str">
            <v>Eliška</v>
          </cell>
          <cell r="D25" t="str">
            <v>Říhová</v>
          </cell>
          <cell r="F25" t="str">
            <v>2002</v>
          </cell>
          <cell r="G25" t="str">
            <v>Z2; ženy 20-29 (1994-2003)</v>
          </cell>
          <cell r="H25" t="str">
            <v>TT Tábor</v>
          </cell>
          <cell r="I25" t="str">
            <v>00:05:45,91</v>
          </cell>
          <cell r="J25" t="str">
            <v>(7)</v>
          </cell>
          <cell r="K25" t="str">
            <v>00:00:30,95</v>
          </cell>
          <cell r="L25" t="str">
            <v>00:20:40,90</v>
          </cell>
          <cell r="M25" t="str">
            <v>(32)</v>
          </cell>
          <cell r="O25" t="str">
            <v>00:05:53,46</v>
          </cell>
          <cell r="P25" t="str">
            <v>(12)</v>
          </cell>
          <cell r="Q25" t="str">
            <v>00:33:21,51</v>
          </cell>
          <cell r="T25" t="str">
            <v>Ano</v>
          </cell>
        </row>
        <row r="26">
          <cell r="A26">
            <v>22</v>
          </cell>
          <cell r="B26">
            <v>20</v>
          </cell>
          <cell r="C26" t="str">
            <v>Jaroslava</v>
          </cell>
          <cell r="D26" t="str">
            <v>Hlínová</v>
          </cell>
          <cell r="F26" t="str">
            <v>1980</v>
          </cell>
          <cell r="G26" t="str">
            <v>Z4; ženy 40-49 (1974-1983)</v>
          </cell>
          <cell r="H26" t="str">
            <v>TT Tálín</v>
          </cell>
          <cell r="I26" t="str">
            <v>00:05:45,33</v>
          </cell>
          <cell r="J26" t="str">
            <v>(6)</v>
          </cell>
          <cell r="K26" t="str">
            <v>00:00:49,03</v>
          </cell>
          <cell r="L26" t="str">
            <v>00:19:15,71</v>
          </cell>
          <cell r="M26" t="str">
            <v>(22)</v>
          </cell>
          <cell r="O26" t="str">
            <v>00:07:06,22</v>
          </cell>
          <cell r="P26" t="str">
            <v>(39)</v>
          </cell>
          <cell r="Q26" t="str">
            <v>00:33:28,67</v>
          </cell>
          <cell r="T26" t="str">
            <v>Ano</v>
          </cell>
        </row>
        <row r="27">
          <cell r="A27">
            <v>23</v>
          </cell>
          <cell r="B27">
            <v>11</v>
          </cell>
          <cell r="C27" t="str">
            <v>Jaromír</v>
          </cell>
          <cell r="D27" t="str">
            <v>Šíp</v>
          </cell>
          <cell r="F27" t="str">
            <v>1979</v>
          </cell>
          <cell r="G27" t="str">
            <v>M4; muži 40-49 (1974-1983)</v>
          </cell>
          <cell r="H27" t="str">
            <v>TT Tálín</v>
          </cell>
          <cell r="I27" t="str">
            <v>00:07:31,27</v>
          </cell>
          <cell r="J27" t="str">
            <v>(26)</v>
          </cell>
          <cell r="K27" t="str">
            <v>00:00:37,18</v>
          </cell>
          <cell r="L27" t="str">
            <v>00:19:01,68</v>
          </cell>
          <cell r="M27" t="str">
            <v>(19)</v>
          </cell>
          <cell r="O27" t="str">
            <v>00:05:55,25</v>
          </cell>
          <cell r="P27" t="str">
            <v>(14)</v>
          </cell>
          <cell r="Q27" t="str">
            <v>00:33:33,97</v>
          </cell>
          <cell r="T27" t="str">
            <v>Ano</v>
          </cell>
        </row>
        <row r="28">
          <cell r="A28">
            <v>24</v>
          </cell>
          <cell r="B28">
            <v>51</v>
          </cell>
          <cell r="C28" t="str">
            <v>Tomáš</v>
          </cell>
          <cell r="D28" t="str">
            <v>Holický</v>
          </cell>
          <cell r="F28" t="str">
            <v>1988</v>
          </cell>
          <cell r="G28" t="str">
            <v>M3; muži 30-39 (1984-1993)</v>
          </cell>
          <cell r="H28" t="str">
            <v>Hallo CTW</v>
          </cell>
          <cell r="I28" t="str">
            <v>00:07:52,52</v>
          </cell>
          <cell r="J28" t="str">
            <v>(30)</v>
          </cell>
          <cell r="K28" t="str">
            <v>00:00:54,76</v>
          </cell>
          <cell r="L28" t="str">
            <v>00:18:13,64</v>
          </cell>
          <cell r="M28" t="str">
            <v>(11)</v>
          </cell>
          <cell r="O28" t="str">
            <v>00:06:29,59</v>
          </cell>
          <cell r="P28" t="str">
            <v>(24)</v>
          </cell>
          <cell r="Q28" t="str">
            <v>00:34:03,42</v>
          </cell>
        </row>
        <row r="29">
          <cell r="A29">
            <v>25</v>
          </cell>
          <cell r="B29">
            <v>24</v>
          </cell>
          <cell r="C29" t="str">
            <v>Vladimír</v>
          </cell>
          <cell r="D29" t="str">
            <v>Profant</v>
          </cell>
          <cell r="F29" t="str">
            <v>1970</v>
          </cell>
          <cell r="G29" t="str">
            <v>M5; muži 50-59 (1964-1973)</v>
          </cell>
          <cell r="H29" t="str">
            <v>Dinos TT</v>
          </cell>
          <cell r="I29" t="str">
            <v>00:07:32,85</v>
          </cell>
          <cell r="J29" t="str">
            <v>(27)</v>
          </cell>
          <cell r="K29" t="str">
            <v>00:00:50,57</v>
          </cell>
          <cell r="L29" t="str">
            <v>00:19:36,76</v>
          </cell>
          <cell r="M29" t="str">
            <v>(24)</v>
          </cell>
          <cell r="O29" t="str">
            <v>00:05:57,14</v>
          </cell>
          <cell r="P29" t="str">
            <v>(15)</v>
          </cell>
          <cell r="Q29" t="str">
            <v>00:34:29,87</v>
          </cell>
          <cell r="T29" t="str">
            <v>Ano</v>
          </cell>
        </row>
        <row r="30">
          <cell r="A30">
            <v>26</v>
          </cell>
          <cell r="B30">
            <v>41</v>
          </cell>
          <cell r="C30" t="str">
            <v>Marek</v>
          </cell>
          <cell r="D30" t="str">
            <v>Plza</v>
          </cell>
          <cell r="F30" t="str">
            <v>2005</v>
          </cell>
          <cell r="G30" t="str">
            <v>M1; muži 16-19 (2004-2007)</v>
          </cell>
          <cell r="H30" t="str">
            <v>TriskČB</v>
          </cell>
          <cell r="I30" t="str">
            <v>00:08:12,45</v>
          </cell>
          <cell r="J30" t="str">
            <v>(35)</v>
          </cell>
          <cell r="K30" t="str">
            <v>00:00:34,18</v>
          </cell>
          <cell r="L30" t="str">
            <v>00:19:14,24</v>
          </cell>
          <cell r="M30" t="str">
            <v>(21)</v>
          </cell>
          <cell r="O30" t="str">
            <v>00:06:20,36</v>
          </cell>
          <cell r="P30" t="str">
            <v>(18)</v>
          </cell>
          <cell r="Q30" t="str">
            <v>00:34:56,58</v>
          </cell>
          <cell r="T30" t="str">
            <v>Ano</v>
          </cell>
        </row>
        <row r="31">
          <cell r="A31">
            <v>27</v>
          </cell>
          <cell r="B31">
            <v>28</v>
          </cell>
          <cell r="C31" t="str">
            <v>Tomáš</v>
          </cell>
          <cell r="D31" t="str">
            <v>Krajánek</v>
          </cell>
          <cell r="F31" t="str">
            <v>1979</v>
          </cell>
          <cell r="G31" t="str">
            <v>M4; muži 40-49 (1974-1983)</v>
          </cell>
          <cell r="H31" t="str">
            <v>ŠuTri Prachatice</v>
          </cell>
          <cell r="I31" t="str">
            <v>00:06:45,71</v>
          </cell>
          <cell r="J31" t="str">
            <v>(21)</v>
          </cell>
          <cell r="K31" t="str">
            <v>00:00:51,63</v>
          </cell>
          <cell r="L31" t="str">
            <v>00:20:21,88</v>
          </cell>
          <cell r="M31" t="str">
            <v>(31)</v>
          </cell>
          <cell r="O31" t="str">
            <v>00:06:40,18</v>
          </cell>
          <cell r="P31" t="str">
            <v>(30)</v>
          </cell>
          <cell r="Q31" t="str">
            <v>00:35:09,24</v>
          </cell>
          <cell r="T31" t="str">
            <v>Ano</v>
          </cell>
        </row>
        <row r="32">
          <cell r="A32">
            <v>28</v>
          </cell>
          <cell r="B32">
            <v>3</v>
          </cell>
          <cell r="C32" t="str">
            <v>Karolína</v>
          </cell>
          <cell r="D32" t="str">
            <v>Kůrková</v>
          </cell>
          <cell r="F32" t="str">
            <v>2007</v>
          </cell>
          <cell r="G32" t="str">
            <v>Z1; ženy 16-19 (2004-2007)</v>
          </cell>
          <cell r="H32" t="str">
            <v>TCV Jindřichův Hradec</v>
          </cell>
          <cell r="I32" t="str">
            <v>00:06:08,04</v>
          </cell>
          <cell r="J32" t="str">
            <v>(14)</v>
          </cell>
          <cell r="K32" t="str">
            <v>00:00:30,57</v>
          </cell>
          <cell r="L32" t="str">
            <v>00:21:44,01</v>
          </cell>
          <cell r="M32" t="str">
            <v>(39)</v>
          </cell>
          <cell r="O32" t="str">
            <v>00:06:28,74</v>
          </cell>
          <cell r="P32" t="str">
            <v>(23)</v>
          </cell>
          <cell r="Q32" t="str">
            <v>00:35:16,24</v>
          </cell>
          <cell r="T32" t="str">
            <v>Ano</v>
          </cell>
        </row>
        <row r="33">
          <cell r="A33">
            <v>29</v>
          </cell>
          <cell r="B33">
            <v>48</v>
          </cell>
          <cell r="C33" t="str">
            <v>Jana</v>
          </cell>
          <cell r="D33" t="str">
            <v>Vondrušková</v>
          </cell>
          <cell r="F33" t="str">
            <v>1989</v>
          </cell>
          <cell r="G33" t="str">
            <v>Z3; ženy 30-39 (1984-1993)</v>
          </cell>
          <cell r="H33" t="str">
            <v>TT Tálín</v>
          </cell>
          <cell r="I33" t="str">
            <v>00:07:37,41</v>
          </cell>
          <cell r="J33" t="str">
            <v>(28)</v>
          </cell>
          <cell r="K33" t="str">
            <v>00:00:53,96</v>
          </cell>
          <cell r="L33" t="str">
            <v>00:19:41,91</v>
          </cell>
          <cell r="M33" t="str">
            <v>(26)</v>
          </cell>
          <cell r="O33" t="str">
            <v>00:06:52,06</v>
          </cell>
          <cell r="P33" t="str">
            <v>(36)</v>
          </cell>
          <cell r="Q33" t="str">
            <v>00:35:44,58</v>
          </cell>
        </row>
        <row r="34">
          <cell r="A34">
            <v>30</v>
          </cell>
          <cell r="B34">
            <v>23</v>
          </cell>
          <cell r="C34" t="str">
            <v>Jiří</v>
          </cell>
          <cell r="D34" t="str">
            <v>Stuchlík</v>
          </cell>
          <cell r="F34" t="str">
            <v>1975</v>
          </cell>
          <cell r="G34" t="str">
            <v>M4; muži 40-49 (1974-1983)</v>
          </cell>
          <cell r="H34" t="str">
            <v>TT Tábor</v>
          </cell>
          <cell r="I34" t="str">
            <v>00:08:13,77</v>
          </cell>
          <cell r="J34" t="str">
            <v>(37)</v>
          </cell>
          <cell r="K34" t="str">
            <v>00:00:35,09</v>
          </cell>
          <cell r="L34" t="str">
            <v>00:19:39,02</v>
          </cell>
          <cell r="M34" t="str">
            <v>(25)</v>
          </cell>
          <cell r="O34" t="str">
            <v>00:07:03,51</v>
          </cell>
          <cell r="P34" t="str">
            <v>(38)</v>
          </cell>
          <cell r="Q34" t="str">
            <v>00:36:05,68</v>
          </cell>
          <cell r="T34" t="str">
            <v>Ano</v>
          </cell>
        </row>
        <row r="35">
          <cell r="A35">
            <v>31</v>
          </cell>
          <cell r="B35">
            <v>44</v>
          </cell>
          <cell r="C35" t="str">
            <v>Ivo</v>
          </cell>
          <cell r="D35" t="str">
            <v>Grabmüller</v>
          </cell>
          <cell r="F35" t="str">
            <v>1962</v>
          </cell>
          <cell r="G35" t="str">
            <v>M6; muži 60-69 (1954-1963)</v>
          </cell>
          <cell r="H35" t="str">
            <v>B&amp;H TT Č. Budějovice</v>
          </cell>
          <cell r="I35" t="str">
            <v>00:08:26,47</v>
          </cell>
          <cell r="J35" t="str">
            <v>(41)</v>
          </cell>
          <cell r="K35" t="str">
            <v>00:00:56,61</v>
          </cell>
          <cell r="L35" t="str">
            <v>00:19:49,29</v>
          </cell>
          <cell r="M35" t="str">
            <v>(28)</v>
          </cell>
          <cell r="O35" t="str">
            <v>00:06:36,48</v>
          </cell>
          <cell r="P35" t="str">
            <v>(28)</v>
          </cell>
          <cell r="Q35" t="str">
            <v>00:36:18,14</v>
          </cell>
          <cell r="T35" t="str">
            <v>Ano</v>
          </cell>
        </row>
        <row r="36">
          <cell r="A36">
            <v>32</v>
          </cell>
          <cell r="B36">
            <v>26</v>
          </cell>
          <cell r="C36" t="str">
            <v>Šárka</v>
          </cell>
          <cell r="D36" t="str">
            <v>Grabmüllerová</v>
          </cell>
          <cell r="F36" t="str">
            <v>1969</v>
          </cell>
          <cell r="G36" t="str">
            <v>Z5; ženy 50+ (1973 a starší)</v>
          </cell>
          <cell r="H36" t="str">
            <v>B+H České Budějovice</v>
          </cell>
          <cell r="I36" t="str">
            <v>00:08:13,20</v>
          </cell>
          <cell r="J36" t="str">
            <v>(36)</v>
          </cell>
          <cell r="K36" t="str">
            <v>00:01:08,20</v>
          </cell>
          <cell r="L36" t="str">
            <v>00:19:54,13</v>
          </cell>
          <cell r="M36" t="str">
            <v>(29)</v>
          </cell>
          <cell r="O36" t="str">
            <v>00:06:44,66</v>
          </cell>
          <cell r="P36" t="str">
            <v>(32)</v>
          </cell>
          <cell r="Q36" t="str">
            <v>00:36:39,80</v>
          </cell>
          <cell r="T36" t="str">
            <v>Ano</v>
          </cell>
        </row>
        <row r="37">
          <cell r="A37">
            <v>33</v>
          </cell>
          <cell r="B37">
            <v>10</v>
          </cell>
          <cell r="C37" t="str">
            <v>Nikola</v>
          </cell>
          <cell r="D37" t="str">
            <v>Musilová</v>
          </cell>
          <cell r="F37" t="str">
            <v>1989</v>
          </cell>
          <cell r="G37" t="str">
            <v>Z3; ženy 30-39 (1984-1993)</v>
          </cell>
          <cell r="H37" t="str">
            <v>TCV J. Hradec</v>
          </cell>
          <cell r="I37" t="str">
            <v>00:07:23,27</v>
          </cell>
          <cell r="J37" t="str">
            <v>(25)</v>
          </cell>
          <cell r="K37" t="str">
            <v>00:00:34,10</v>
          </cell>
          <cell r="L37" t="str">
            <v>00:21:33,37</v>
          </cell>
          <cell r="M37" t="str">
            <v>(37)</v>
          </cell>
          <cell r="O37" t="str">
            <v>00:06:51,18</v>
          </cell>
          <cell r="P37" t="str">
            <v>(35)</v>
          </cell>
          <cell r="Q37" t="str">
            <v>00:36:52,36</v>
          </cell>
          <cell r="T37" t="str">
            <v>Ano</v>
          </cell>
        </row>
        <row r="38">
          <cell r="A38">
            <v>34</v>
          </cell>
          <cell r="B38">
            <v>9</v>
          </cell>
          <cell r="C38" t="str">
            <v>Anežka</v>
          </cell>
          <cell r="D38" t="str">
            <v>Votavová</v>
          </cell>
          <cell r="F38" t="str">
            <v>2005</v>
          </cell>
          <cell r="G38" t="str">
            <v>Z1; ženy 16-19 (2004-2007)</v>
          </cell>
          <cell r="H38" t="str">
            <v>TCV Jindřichův Hradec</v>
          </cell>
          <cell r="I38" t="str">
            <v>00:08:06,89</v>
          </cell>
          <cell r="J38" t="str">
            <v>(32)</v>
          </cell>
          <cell r="K38" t="str">
            <v>00:00:47,47</v>
          </cell>
          <cell r="L38" t="str">
            <v>00:21:03,78</v>
          </cell>
          <cell r="M38" t="str">
            <v>(33)</v>
          </cell>
          <cell r="O38" t="str">
            <v>00:06:25,66</v>
          </cell>
          <cell r="P38" t="str">
            <v>(20)</v>
          </cell>
          <cell r="Q38" t="str">
            <v>00:37:09,83</v>
          </cell>
          <cell r="T38" t="str">
            <v>Ano</v>
          </cell>
        </row>
        <row r="39">
          <cell r="A39">
            <v>35</v>
          </cell>
          <cell r="B39">
            <v>43</v>
          </cell>
          <cell r="C39" t="str">
            <v>Petr</v>
          </cell>
          <cell r="D39" t="str">
            <v>Červený</v>
          </cell>
          <cell r="F39" t="str">
            <v>1973</v>
          </cell>
          <cell r="G39" t="str">
            <v>M5; muži 50-59 (1964-1973)</v>
          </cell>
          <cell r="H39" t="str">
            <v>DINOS TT</v>
          </cell>
          <cell r="I39" t="str">
            <v>00:09:32,87</v>
          </cell>
          <cell r="J39" t="str">
            <v>(46)</v>
          </cell>
          <cell r="K39" t="str">
            <v>00:00:44,09</v>
          </cell>
          <cell r="L39" t="str">
            <v>00:20:11,89</v>
          </cell>
          <cell r="M39" t="str">
            <v>(30)</v>
          </cell>
          <cell r="O39" t="str">
            <v>00:06:36,74</v>
          </cell>
          <cell r="P39" t="str">
            <v>(29)</v>
          </cell>
          <cell r="Q39" t="str">
            <v>00:37:48,90</v>
          </cell>
          <cell r="T39" t="str">
            <v>Ano</v>
          </cell>
        </row>
        <row r="40">
          <cell r="A40">
            <v>36</v>
          </cell>
          <cell r="B40">
            <v>33</v>
          </cell>
          <cell r="C40" t="str">
            <v>Petra</v>
          </cell>
          <cell r="D40" t="str">
            <v>Fořtová</v>
          </cell>
          <cell r="F40" t="str">
            <v>2002</v>
          </cell>
          <cell r="G40" t="str">
            <v>Z2; ženy 20-29 (1994-2003)</v>
          </cell>
          <cell r="H40" t="str">
            <v>Plavecký klub Písek</v>
          </cell>
          <cell r="I40" t="str">
            <v>00:07:06,77</v>
          </cell>
          <cell r="J40" t="str">
            <v>(23)</v>
          </cell>
          <cell r="K40" t="str">
            <v>00:01:11,10</v>
          </cell>
          <cell r="L40" t="str">
            <v>00:22:14,92</v>
          </cell>
          <cell r="M40" t="str">
            <v>(41)</v>
          </cell>
          <cell r="O40" t="str">
            <v>00:06:41,99</v>
          </cell>
          <cell r="P40" t="str">
            <v>(31)</v>
          </cell>
          <cell r="Q40" t="str">
            <v>00:37:49,06</v>
          </cell>
          <cell r="T40" t="str">
            <v>Ano</v>
          </cell>
        </row>
        <row r="41">
          <cell r="A41">
            <v>37</v>
          </cell>
          <cell r="B41">
            <v>21</v>
          </cell>
          <cell r="C41" t="str">
            <v>Tereza</v>
          </cell>
          <cell r="D41" t="str">
            <v>Zwettler</v>
          </cell>
          <cell r="F41" t="str">
            <v>1994</v>
          </cell>
          <cell r="G41" t="str">
            <v>Z2; ženy 20-29 (1994-2003)</v>
          </cell>
          <cell r="H41" t="str">
            <v>Musher klub JCC</v>
          </cell>
          <cell r="I41" t="str">
            <v>00:08:14,44</v>
          </cell>
          <cell r="J41" t="str">
            <v>(38)</v>
          </cell>
          <cell r="K41" t="str">
            <v>00:01:06,77</v>
          </cell>
          <cell r="L41" t="str">
            <v>00:21:09,93</v>
          </cell>
          <cell r="M41" t="str">
            <v>(34)</v>
          </cell>
          <cell r="O41" t="str">
            <v>00:06:56,92</v>
          </cell>
          <cell r="P41" t="str">
            <v>(37)</v>
          </cell>
          <cell r="Q41" t="str">
            <v>00:38:03,32</v>
          </cell>
          <cell r="T41" t="str">
            <v>Ano</v>
          </cell>
        </row>
        <row r="42">
          <cell r="A42">
            <v>38</v>
          </cell>
          <cell r="B42">
            <v>25</v>
          </cell>
          <cell r="C42" t="str">
            <v>František</v>
          </cell>
          <cell r="D42" t="str">
            <v>Kysel</v>
          </cell>
          <cell r="F42" t="str">
            <v>1976</v>
          </cell>
          <cell r="G42" t="str">
            <v>M4; muži 40-49 (1974-1983)</v>
          </cell>
          <cell r="H42" t="str">
            <v>Dinos TT</v>
          </cell>
          <cell r="I42" t="str">
            <v>00:08:12,26</v>
          </cell>
          <cell r="J42" t="str">
            <v>(34)</v>
          </cell>
          <cell r="K42" t="str">
            <v>00:01:07,36</v>
          </cell>
          <cell r="L42" t="str">
            <v>00:21:59,45</v>
          </cell>
          <cell r="M42" t="str">
            <v>(40)</v>
          </cell>
          <cell r="O42" t="str">
            <v>00:06:45,68</v>
          </cell>
          <cell r="P42" t="str">
            <v>(33)</v>
          </cell>
          <cell r="Q42" t="str">
            <v>00:39:00,64</v>
          </cell>
          <cell r="T42" t="str">
            <v>Ano</v>
          </cell>
        </row>
        <row r="43">
          <cell r="A43">
            <v>39</v>
          </cell>
          <cell r="B43">
            <v>54</v>
          </cell>
          <cell r="C43" t="str">
            <v>Vojtěch</v>
          </cell>
          <cell r="D43" t="str">
            <v>Vacek</v>
          </cell>
          <cell r="F43" t="str">
            <v>1995</v>
          </cell>
          <cell r="G43" t="str">
            <v>M2; muži 20-29 (1994-2003)</v>
          </cell>
          <cell r="H43" t="str">
            <v>TT Tábor</v>
          </cell>
          <cell r="I43" t="str">
            <v>00:07:43,37</v>
          </cell>
          <cell r="J43" t="str">
            <v>(29)</v>
          </cell>
          <cell r="K43" t="str">
            <v>00:00:58,35</v>
          </cell>
          <cell r="L43" t="str">
            <v>00:22:34,82</v>
          </cell>
          <cell r="M43" t="str">
            <v>(43)</v>
          </cell>
          <cell r="O43" t="str">
            <v>00:07:19,26</v>
          </cell>
          <cell r="P43" t="str">
            <v>(41)</v>
          </cell>
          <cell r="Q43" t="str">
            <v>00:39:07,41</v>
          </cell>
          <cell r="T43" t="str">
            <v>Ano</v>
          </cell>
        </row>
        <row r="44">
          <cell r="A44">
            <v>40</v>
          </cell>
          <cell r="B44">
            <v>1</v>
          </cell>
          <cell r="C44" t="str">
            <v>Jana</v>
          </cell>
          <cell r="D44" t="str">
            <v>Tučková</v>
          </cell>
          <cell r="F44" t="str">
            <v>1982</v>
          </cell>
          <cell r="G44" t="str">
            <v>Z4; ženy 40-49 (1974-1983)</v>
          </cell>
          <cell r="H44" t="str">
            <v>TriSK ČB</v>
          </cell>
          <cell r="I44" t="str">
            <v>00:09:22,03</v>
          </cell>
          <cell r="J44" t="str">
            <v>(45)</v>
          </cell>
          <cell r="K44" t="str">
            <v>00:01:11,85</v>
          </cell>
          <cell r="L44" t="str">
            <v>00:21:24,46</v>
          </cell>
          <cell r="M44" t="str">
            <v>(36)</v>
          </cell>
          <cell r="O44" t="str">
            <v>00:06:32,44</v>
          </cell>
          <cell r="P44" t="str">
            <v>(26)</v>
          </cell>
          <cell r="Q44" t="str">
            <v>00:39:29,67</v>
          </cell>
          <cell r="T44" t="str">
            <v>Ano</v>
          </cell>
        </row>
        <row r="45">
          <cell r="A45">
            <v>41</v>
          </cell>
          <cell r="B45">
            <v>49</v>
          </cell>
          <cell r="C45" t="str">
            <v>Radim</v>
          </cell>
          <cell r="D45" t="str">
            <v>Valdauf</v>
          </cell>
          <cell r="F45" t="str">
            <v>1965</v>
          </cell>
          <cell r="G45" t="str">
            <v>M5; muži 50-59 (1964-1973)</v>
          </cell>
          <cell r="H45" t="str">
            <v>Hluboká nad Vltavou</v>
          </cell>
          <cell r="I45" t="str">
            <v>00:09:06,49</v>
          </cell>
          <cell r="J45" t="str">
            <v>(43)</v>
          </cell>
          <cell r="K45" t="str">
            <v>00:00:48,03</v>
          </cell>
          <cell r="L45" t="str">
            <v>00:21:43,56</v>
          </cell>
          <cell r="M45" t="str">
            <v>(38)</v>
          </cell>
          <cell r="O45" t="str">
            <v>00:07:22,61</v>
          </cell>
          <cell r="P45" t="str">
            <v>(44)</v>
          </cell>
          <cell r="Q45" t="str">
            <v>00:39:52,48</v>
          </cell>
          <cell r="T45" t="str">
            <v>Ano</v>
          </cell>
        </row>
        <row r="46">
          <cell r="A46">
            <v>42</v>
          </cell>
          <cell r="B46">
            <v>16</v>
          </cell>
          <cell r="C46" t="str">
            <v>Martin</v>
          </cell>
          <cell r="D46" t="str">
            <v>Černý</v>
          </cell>
          <cell r="F46" t="str">
            <v>1992</v>
          </cell>
          <cell r="G46" t="str">
            <v>M3; muži 30-39 (1984-1993)</v>
          </cell>
          <cell r="H46" t="str">
            <v/>
          </cell>
          <cell r="I46" t="str">
            <v>00:08:33,72</v>
          </cell>
          <cell r="J46" t="str">
            <v>(42)</v>
          </cell>
          <cell r="K46" t="str">
            <v>00:01:36,10</v>
          </cell>
          <cell r="L46" t="str">
            <v>00:22:16,19</v>
          </cell>
          <cell r="M46" t="str">
            <v>(42)</v>
          </cell>
          <cell r="O46" t="str">
            <v>00:07:11,15</v>
          </cell>
          <cell r="P46" t="str">
            <v>(40)</v>
          </cell>
          <cell r="Q46" t="str">
            <v>00:40:23,95</v>
          </cell>
        </row>
        <row r="47">
          <cell r="A47">
            <v>43</v>
          </cell>
          <cell r="B47">
            <v>32</v>
          </cell>
          <cell r="C47" t="str">
            <v>Jan</v>
          </cell>
          <cell r="D47" t="str">
            <v>Mikoláš</v>
          </cell>
          <cell r="F47" t="str">
            <v>1961</v>
          </cell>
          <cell r="G47" t="str">
            <v>M6; muži 60-69 (1954-1963)</v>
          </cell>
          <cell r="H47" t="str">
            <v>Trisk České Budějovice</v>
          </cell>
          <cell r="I47" t="str">
            <v>00:08:07,55</v>
          </cell>
          <cell r="J47" t="str">
            <v>(33)</v>
          </cell>
          <cell r="K47" t="str">
            <v>00:01:46,33</v>
          </cell>
          <cell r="L47" t="str">
            <v>00:21:24,22</v>
          </cell>
          <cell r="M47" t="str">
            <v>(35)</v>
          </cell>
          <cell r="O47" t="str">
            <v>00:09:33,74</v>
          </cell>
          <cell r="P47" t="str">
            <v>(48)</v>
          </cell>
          <cell r="Q47" t="str">
            <v>00:41:21,21</v>
          </cell>
          <cell r="T47" t="str">
            <v>Ano</v>
          </cell>
        </row>
        <row r="48">
          <cell r="A48">
            <v>44</v>
          </cell>
          <cell r="B48">
            <v>38</v>
          </cell>
          <cell r="C48" t="str">
            <v>Miroslava</v>
          </cell>
          <cell r="D48" t="str">
            <v>Uhlířová</v>
          </cell>
          <cell r="F48" t="str">
            <v>1970</v>
          </cell>
          <cell r="G48" t="str">
            <v>Z5; ženy 50+ (1973 a starší)</v>
          </cell>
          <cell r="H48" t="str">
            <v>TT Tábor</v>
          </cell>
          <cell r="I48" t="str">
            <v>00:09:53,60</v>
          </cell>
          <cell r="J48" t="str">
            <v>(47)</v>
          </cell>
          <cell r="K48" t="str">
            <v>00:00:47,57</v>
          </cell>
          <cell r="L48" t="str">
            <v>00:23:34,85</v>
          </cell>
          <cell r="M48" t="str">
            <v>(45)</v>
          </cell>
          <cell r="O48" t="str">
            <v>00:07:19,74</v>
          </cell>
          <cell r="P48" t="str">
            <v>(43)</v>
          </cell>
          <cell r="Q48" t="str">
            <v>00:42:02,71</v>
          </cell>
          <cell r="T48" t="str">
            <v>Ano</v>
          </cell>
        </row>
        <row r="49">
          <cell r="A49">
            <v>45</v>
          </cell>
          <cell r="B49">
            <v>50</v>
          </cell>
          <cell r="C49" t="str">
            <v>Milan</v>
          </cell>
          <cell r="D49" t="str">
            <v>Mach</v>
          </cell>
          <cell r="F49" t="str">
            <v>1967</v>
          </cell>
          <cell r="G49" t="str">
            <v>M5; muži 50-59 (1964-1973)</v>
          </cell>
          <cell r="H49" t="str">
            <v>ŠuTri Prachatice</v>
          </cell>
          <cell r="I49" t="str">
            <v>00:09:21,02</v>
          </cell>
          <cell r="J49" t="str">
            <v>(44)</v>
          </cell>
          <cell r="K49" t="str">
            <v>00:01:52,32</v>
          </cell>
          <cell r="L49" t="str">
            <v>00:23:00,72</v>
          </cell>
          <cell r="M49" t="str">
            <v>(44)</v>
          </cell>
          <cell r="O49" t="str">
            <v>00:07:51,93</v>
          </cell>
          <cell r="P49" t="str">
            <v>(45)</v>
          </cell>
          <cell r="Q49" t="str">
            <v>00:43:07,28</v>
          </cell>
          <cell r="T49" t="str">
            <v>Ano</v>
          </cell>
        </row>
        <row r="50">
          <cell r="A50">
            <v>46</v>
          </cell>
          <cell r="B50">
            <v>15</v>
          </cell>
          <cell r="C50" t="str">
            <v>Klára</v>
          </cell>
          <cell r="D50" t="str">
            <v>Feiková</v>
          </cell>
          <cell r="F50" t="str">
            <v>1992</v>
          </cell>
          <cell r="G50" t="str">
            <v>Z3; ženy 30-39 (1984-1993)</v>
          </cell>
          <cell r="H50" t="str">
            <v>TCV Jindřichův Hradec</v>
          </cell>
          <cell r="I50" t="str">
            <v>00:08:15,88</v>
          </cell>
          <cell r="J50" t="str">
            <v>(39)</v>
          </cell>
          <cell r="K50" t="str">
            <v>00:01:01,32</v>
          </cell>
          <cell r="L50" t="str">
            <v>00:25:31,26</v>
          </cell>
          <cell r="M50" t="str">
            <v>(46)</v>
          </cell>
          <cell r="O50" t="str">
            <v>00:09:32,52</v>
          </cell>
          <cell r="P50" t="str">
            <v>(47)</v>
          </cell>
          <cell r="Q50" t="str">
            <v>00:45:06,70</v>
          </cell>
          <cell r="T50" t="str">
            <v>Ano</v>
          </cell>
        </row>
        <row r="51">
          <cell r="A51">
            <v>47</v>
          </cell>
          <cell r="B51">
            <v>45</v>
          </cell>
          <cell r="C51" t="str">
            <v>Vojtěch</v>
          </cell>
          <cell r="D51" t="str">
            <v>Houdek</v>
          </cell>
          <cell r="F51" t="str">
            <v>1996</v>
          </cell>
          <cell r="G51" t="str">
            <v>M2; muži 20-29 (1994-2003)</v>
          </cell>
          <cell r="H51" t="str">
            <v/>
          </cell>
          <cell r="I51" t="str">
            <v>00:07:56,23</v>
          </cell>
          <cell r="J51" t="str">
            <v>(31)</v>
          </cell>
          <cell r="K51" t="str">
            <v>00:01:29,29</v>
          </cell>
          <cell r="L51" t="str">
            <v>00:28:13,77</v>
          </cell>
          <cell r="M51" t="str">
            <v>(49)</v>
          </cell>
          <cell r="O51" t="str">
            <v>00:07:19,32</v>
          </cell>
          <cell r="P51" t="str">
            <v>(42)</v>
          </cell>
          <cell r="Q51" t="str">
            <v>00:45:41,71</v>
          </cell>
        </row>
        <row r="52">
          <cell r="A52">
            <v>48</v>
          </cell>
          <cell r="B52">
            <v>18</v>
          </cell>
          <cell r="C52" t="str">
            <v>Ivona</v>
          </cell>
          <cell r="D52" t="str">
            <v>Kinclová</v>
          </cell>
          <cell r="F52" t="str">
            <v>1982</v>
          </cell>
          <cell r="G52" t="str">
            <v>Z4; ženy 40-49 (1974-1983)</v>
          </cell>
          <cell r="H52" t="str">
            <v>Jindřichův Hradec</v>
          </cell>
          <cell r="I52" t="str">
            <v>00:10:31,01</v>
          </cell>
          <cell r="J52" t="str">
            <v>(48)</v>
          </cell>
          <cell r="K52" t="str">
            <v>00:01:04,29</v>
          </cell>
          <cell r="L52" t="str">
            <v>00:25:43,88</v>
          </cell>
          <cell r="M52" t="str">
            <v>(47)</v>
          </cell>
          <cell r="O52" t="str">
            <v>00:08:28,29</v>
          </cell>
          <cell r="P52" t="str">
            <v>(46)</v>
          </cell>
          <cell r="Q52" t="str">
            <v>00:46:20,66</v>
          </cell>
          <cell r="T52" t="str">
            <v>Ano</v>
          </cell>
        </row>
        <row r="53">
          <cell r="A53">
            <v>49</v>
          </cell>
          <cell r="B53">
            <v>52</v>
          </cell>
          <cell r="C53" t="str">
            <v>Petr</v>
          </cell>
          <cell r="D53" t="str">
            <v>Matouš</v>
          </cell>
          <cell r="F53" t="str">
            <v>1949</v>
          </cell>
          <cell r="G53" t="str">
            <v>M7; muži 70+ (1953 a starší)</v>
          </cell>
          <cell r="H53" t="str">
            <v>TT Tálín</v>
          </cell>
          <cell r="I53" t="str">
            <v>00:11:19,63</v>
          </cell>
          <cell r="J53" t="str">
            <v>(49)</v>
          </cell>
          <cell r="K53" t="str">
            <v>00:02:43,92</v>
          </cell>
          <cell r="L53" t="str">
            <v>00:27:36,54</v>
          </cell>
          <cell r="M53" t="str">
            <v>(48)</v>
          </cell>
          <cell r="O53" t="str">
            <v>00:09:38,76</v>
          </cell>
          <cell r="P53" t="str">
            <v>(49)</v>
          </cell>
          <cell r="Q53" t="str">
            <v>00:51:51,33</v>
          </cell>
          <cell r="T53" t="str">
            <v>Ano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</sheetNames>
    <sheetDataSet>
      <sheetData sheetId="0">
        <row r="5">
          <cell r="O5">
            <v>7.2337962962962955E-3</v>
          </cell>
          <cell r="P5">
            <v>9</v>
          </cell>
          <cell r="Q5">
            <v>2.6018518518518517E-2</v>
          </cell>
          <cell r="R5">
            <v>1</v>
          </cell>
          <cell r="U5">
            <v>1.4999999999999999E-2</v>
          </cell>
          <cell r="V5">
            <v>1</v>
          </cell>
        </row>
        <row r="6">
          <cell r="O6">
            <v>6.5277777777777773E-3</v>
          </cell>
          <cell r="P6">
            <v>3</v>
          </cell>
          <cell r="Q6">
            <v>2.6956018518518522E-2</v>
          </cell>
          <cell r="R6">
            <v>2</v>
          </cell>
          <cell r="U6">
            <v>1.6168981481481482E-2</v>
          </cell>
          <cell r="V6">
            <v>3</v>
          </cell>
        </row>
        <row r="7">
          <cell r="O7">
            <v>6.5162037037037037E-3</v>
          </cell>
          <cell r="P7">
            <v>2</v>
          </cell>
          <cell r="Q7">
            <v>2.7002314814814812E-2</v>
          </cell>
          <cell r="R7">
            <v>3</v>
          </cell>
          <cell r="U7">
            <v>1.6620370370370369E-2</v>
          </cell>
          <cell r="V7">
            <v>5</v>
          </cell>
        </row>
        <row r="8">
          <cell r="O8">
            <v>7.4189814814814821E-3</v>
          </cell>
          <cell r="P8">
            <v>14</v>
          </cell>
          <cell r="Q8">
            <v>2.7280092592592588E-2</v>
          </cell>
          <cell r="R8">
            <v>6</v>
          </cell>
          <cell r="U8">
            <v>1.6574074074074074E-2</v>
          </cell>
          <cell r="V8">
            <v>4</v>
          </cell>
        </row>
        <row r="9">
          <cell r="O9">
            <v>6.7939814814814816E-3</v>
          </cell>
          <cell r="P9">
            <v>5</v>
          </cell>
          <cell r="Q9">
            <v>2.7824074074074074E-2</v>
          </cell>
          <cell r="R9">
            <v>11</v>
          </cell>
          <cell r="U9">
            <v>1.7060185185185185E-2</v>
          </cell>
          <cell r="V9">
            <v>7</v>
          </cell>
        </row>
        <row r="10">
          <cell r="O10">
            <v>8.0324074074074082E-3</v>
          </cell>
          <cell r="P10">
            <v>21</v>
          </cell>
          <cell r="Q10">
            <v>2.8229166666666663E-2</v>
          </cell>
          <cell r="R10">
            <v>17</v>
          </cell>
          <cell r="U10">
            <v>1.6064814814814816E-2</v>
          </cell>
          <cell r="V10">
            <v>2</v>
          </cell>
        </row>
        <row r="11">
          <cell r="O11">
            <v>6.2731481481481484E-3</v>
          </cell>
          <cell r="P11">
            <v>1</v>
          </cell>
          <cell r="Q11">
            <v>2.8310185185185185E-2</v>
          </cell>
          <cell r="R11">
            <v>19</v>
          </cell>
          <cell r="U11">
            <v>1.7916666666666664E-2</v>
          </cell>
          <cell r="V11">
            <v>14</v>
          </cell>
        </row>
        <row r="12">
          <cell r="O12">
            <v>7.3958333333333341E-3</v>
          </cell>
          <cell r="P12">
            <v>12</v>
          </cell>
          <cell r="Q12">
            <v>2.8078703703703699E-2</v>
          </cell>
          <cell r="R12">
            <v>15</v>
          </cell>
          <cell r="U12">
            <v>1.7175925925925928E-2</v>
          </cell>
          <cell r="V12">
            <v>8</v>
          </cell>
        </row>
        <row r="13">
          <cell r="O13">
            <v>7.5231481481481477E-3</v>
          </cell>
          <cell r="P13">
            <v>16</v>
          </cell>
          <cell r="Q13">
            <v>2.7928240740740743E-2</v>
          </cell>
          <cell r="R13">
            <v>13</v>
          </cell>
          <cell r="U13">
            <v>1.7291666666666664E-2</v>
          </cell>
          <cell r="V13">
            <v>9</v>
          </cell>
        </row>
        <row r="14">
          <cell r="O14">
            <v>7.4305555555555548E-3</v>
          </cell>
          <cell r="P14">
            <v>15</v>
          </cell>
          <cell r="Q14">
            <v>2.8067129629629626E-2</v>
          </cell>
          <cell r="R14">
            <v>14</v>
          </cell>
          <cell r="U14">
            <v>1.7453703703703704E-2</v>
          </cell>
          <cell r="V14">
            <v>10</v>
          </cell>
        </row>
        <row r="15">
          <cell r="O15">
            <v>7.3148148148148148E-3</v>
          </cell>
          <cell r="P15">
            <v>10</v>
          </cell>
          <cell r="Q15">
            <v>2.7407407407407408E-2</v>
          </cell>
          <cell r="R15">
            <v>7</v>
          </cell>
          <cell r="U15">
            <v>1.8553240740740738E-2</v>
          </cell>
          <cell r="V15">
            <v>25</v>
          </cell>
        </row>
        <row r="16">
          <cell r="O16">
            <v>7.1990740740740739E-3</v>
          </cell>
          <cell r="P16">
            <v>8</v>
          </cell>
          <cell r="Q16">
            <v>2.8298611111111111E-2</v>
          </cell>
          <cell r="R16">
            <v>18</v>
          </cell>
          <cell r="U16">
            <v>1.7847222222222223E-2</v>
          </cell>
          <cell r="V16">
            <v>13</v>
          </cell>
        </row>
        <row r="17">
          <cell r="O17">
            <v>8.5416666666666679E-3</v>
          </cell>
          <cell r="P17">
            <v>31</v>
          </cell>
          <cell r="Q17">
            <v>2.7696759259259258E-2</v>
          </cell>
          <cell r="R17">
            <v>9</v>
          </cell>
          <cell r="U17">
            <v>1.7777777777777778E-2</v>
          </cell>
          <cell r="V17">
            <v>12</v>
          </cell>
        </row>
        <row r="18">
          <cell r="O18">
            <v>6.782407407407408E-3</v>
          </cell>
          <cell r="P18">
            <v>4</v>
          </cell>
          <cell r="Q18">
            <v>2.7916666666666666E-2</v>
          </cell>
          <cell r="R18">
            <v>12</v>
          </cell>
          <cell r="U18">
            <v>1.9687500000000004E-2</v>
          </cell>
          <cell r="V18">
            <v>39</v>
          </cell>
        </row>
        <row r="19">
          <cell r="O19">
            <v>7.7777777777777767E-3</v>
          </cell>
          <cell r="P19">
            <v>19</v>
          </cell>
          <cell r="Q19">
            <v>2.8460648148148148E-2</v>
          </cell>
          <cell r="R19">
            <v>23</v>
          </cell>
          <cell r="U19">
            <v>1.8194444444444444E-2</v>
          </cell>
          <cell r="V19">
            <v>18</v>
          </cell>
        </row>
        <row r="20">
          <cell r="O20">
            <v>8.3912037037037028E-3</v>
          </cell>
          <cell r="P20">
            <v>28</v>
          </cell>
          <cell r="Q20">
            <v>2.7060185185185184E-2</v>
          </cell>
          <cell r="R20">
            <v>4</v>
          </cell>
          <cell r="U20">
            <v>1.9143518518518518E-2</v>
          </cell>
          <cell r="V20">
            <v>32</v>
          </cell>
        </row>
        <row r="21">
          <cell r="O21">
            <v>7.5462962962962966E-3</v>
          </cell>
          <cell r="P21">
            <v>17</v>
          </cell>
          <cell r="Q21">
            <v>2.8680555555555553E-2</v>
          </cell>
          <cell r="R21">
            <v>26</v>
          </cell>
          <cell r="U21">
            <v>1.8379629629629628E-2</v>
          </cell>
          <cell r="V21">
            <v>21</v>
          </cell>
        </row>
        <row r="22">
          <cell r="O22">
            <v>8.0787037037037043E-3</v>
          </cell>
          <cell r="P22">
            <v>23</v>
          </cell>
          <cell r="Q22">
            <v>2.810185185185185E-2</v>
          </cell>
          <cell r="R22">
            <v>16</v>
          </cell>
          <cell r="U22">
            <v>1.8437499999999999E-2</v>
          </cell>
          <cell r="V22">
            <v>22</v>
          </cell>
        </row>
        <row r="23">
          <cell r="O23">
            <v>7.5810185185185182E-3</v>
          </cell>
          <cell r="P23">
            <v>18</v>
          </cell>
          <cell r="Q23">
            <v>2.8668981481481479E-2</v>
          </cell>
          <cell r="R23">
            <v>25</v>
          </cell>
          <cell r="U23">
            <v>1.8680555555555554E-2</v>
          </cell>
          <cell r="V23">
            <v>26</v>
          </cell>
        </row>
        <row r="24">
          <cell r="O24">
            <v>8.2870370370370372E-3</v>
          </cell>
          <cell r="P24">
            <v>26</v>
          </cell>
          <cell r="Q24">
            <v>2.7233796296296298E-2</v>
          </cell>
          <cell r="R24">
            <v>5</v>
          </cell>
          <cell r="U24">
            <v>1.9583333333333335E-2</v>
          </cell>
          <cell r="V24">
            <v>36</v>
          </cell>
        </row>
        <row r="25">
          <cell r="O25">
            <v>8.1481481481481474E-3</v>
          </cell>
          <cell r="P25">
            <v>24</v>
          </cell>
          <cell r="Q25">
            <v>2.8611111111111111E-2</v>
          </cell>
          <cell r="R25">
            <v>24</v>
          </cell>
          <cell r="U25">
            <v>1.8749999999999999E-2</v>
          </cell>
          <cell r="V25">
            <v>28</v>
          </cell>
        </row>
        <row r="26">
          <cell r="O26">
            <v>8.9236111111111113E-3</v>
          </cell>
          <cell r="P26">
            <v>36</v>
          </cell>
          <cell r="Q26">
            <v>2.78125E-2</v>
          </cell>
          <cell r="R26">
            <v>10</v>
          </cell>
          <cell r="U26">
            <v>1.909722222222222E-2</v>
          </cell>
          <cell r="V26">
            <v>31</v>
          </cell>
        </row>
        <row r="27">
          <cell r="O27">
            <v>9.6759259259259264E-3</v>
          </cell>
          <cell r="P27">
            <v>49</v>
          </cell>
          <cell r="Q27">
            <v>2.8344907407407409E-2</v>
          </cell>
          <cell r="R27">
            <v>20</v>
          </cell>
          <cell r="U27">
            <v>1.7916666666666664E-2</v>
          </cell>
          <cell r="V27">
            <v>14</v>
          </cell>
        </row>
        <row r="28">
          <cell r="O28">
            <v>9.3749999999999997E-3</v>
          </cell>
          <cell r="P28">
            <v>43</v>
          </cell>
          <cell r="Q28">
            <v>2.8935185185185182E-2</v>
          </cell>
          <cell r="R28">
            <v>30</v>
          </cell>
          <cell r="U28">
            <v>1.7974537037037039E-2</v>
          </cell>
          <cell r="V28">
            <v>16</v>
          </cell>
        </row>
        <row r="29">
          <cell r="O29">
            <v>6.9444444444444449E-3</v>
          </cell>
          <cell r="P29">
            <v>6</v>
          </cell>
          <cell r="Q29">
            <v>3.1168981481481478E-2</v>
          </cell>
          <cell r="R29">
            <v>46</v>
          </cell>
          <cell r="U29">
            <v>1.8263888888888892E-2</v>
          </cell>
          <cell r="V29">
            <v>20</v>
          </cell>
        </row>
        <row r="30">
          <cell r="O30">
            <v>8.5300925925925926E-3</v>
          </cell>
          <cell r="P30">
            <v>30</v>
          </cell>
          <cell r="Q30">
            <v>2.7685185185185188E-2</v>
          </cell>
          <cell r="R30">
            <v>8</v>
          </cell>
          <cell r="U30">
            <v>2.0451388888888887E-2</v>
          </cell>
          <cell r="V30">
            <v>48</v>
          </cell>
        </row>
        <row r="31">
          <cell r="O31">
            <v>9.2592592592592587E-3</v>
          </cell>
          <cell r="P31">
            <v>40</v>
          </cell>
          <cell r="Q31">
            <v>2.8773148148148145E-2</v>
          </cell>
          <cell r="R31">
            <v>28</v>
          </cell>
          <cell r="U31">
            <v>1.8680555555555554E-2</v>
          </cell>
          <cell r="V31">
            <v>26</v>
          </cell>
        </row>
        <row r="32">
          <cell r="O32">
            <v>7.8240740740740753E-3</v>
          </cell>
          <cell r="P32">
            <v>20</v>
          </cell>
          <cell r="Q32">
            <v>3.0891203703703702E-2</v>
          </cell>
          <cell r="R32">
            <v>45</v>
          </cell>
          <cell r="U32">
            <v>1.8217592592592594E-2</v>
          </cell>
          <cell r="V32">
            <v>19</v>
          </cell>
        </row>
        <row r="33">
          <cell r="O33">
            <v>7.3958333333333341E-3</v>
          </cell>
          <cell r="P33">
            <v>13</v>
          </cell>
          <cell r="Q33">
            <v>2.8796296296296296E-2</v>
          </cell>
          <cell r="R33">
            <v>29</v>
          </cell>
          <cell r="U33">
            <v>2.0821759259259262E-2</v>
          </cell>
          <cell r="V33">
            <v>52</v>
          </cell>
        </row>
        <row r="34">
          <cell r="O34">
            <v>9.3171296296296301E-3</v>
          </cell>
          <cell r="P34">
            <v>42</v>
          </cell>
          <cell r="Q34">
            <v>3.0358796296296297E-2</v>
          </cell>
          <cell r="R34">
            <v>40</v>
          </cell>
          <cell r="U34">
            <v>1.7476851851851851E-2</v>
          </cell>
          <cell r="V34">
            <v>11</v>
          </cell>
        </row>
        <row r="35">
          <cell r="O35">
            <v>9.618055555555555E-3</v>
          </cell>
          <cell r="P35">
            <v>48</v>
          </cell>
          <cell r="Q35">
            <v>2.8449074074074075E-2</v>
          </cell>
          <cell r="R35">
            <v>22</v>
          </cell>
          <cell r="U35">
            <v>1.939814814814815E-2</v>
          </cell>
          <cell r="V35">
            <v>34</v>
          </cell>
        </row>
        <row r="36">
          <cell r="O36">
            <v>9.6759259259259264E-3</v>
          </cell>
          <cell r="P36">
            <v>50</v>
          </cell>
          <cell r="Q36">
            <v>2.8402777777777777E-2</v>
          </cell>
          <cell r="R36">
            <v>21</v>
          </cell>
          <cell r="U36">
            <v>1.9606481481481482E-2</v>
          </cell>
          <cell r="V36">
            <v>37</v>
          </cell>
        </row>
        <row r="37">
          <cell r="O37">
            <v>7.0717592592592594E-3</v>
          </cell>
          <cell r="P37">
            <v>7</v>
          </cell>
          <cell r="Q37">
            <v>2.9664351851851851E-2</v>
          </cell>
          <cell r="R37">
            <v>35</v>
          </cell>
          <cell r="U37">
            <v>2.1180555555555553E-2</v>
          </cell>
          <cell r="V37">
            <v>55</v>
          </cell>
        </row>
        <row r="38">
          <cell r="O38">
            <v>8.611111111111111E-3</v>
          </cell>
          <cell r="P38">
            <v>33</v>
          </cell>
          <cell r="Q38">
            <v>3.0092592592592591E-2</v>
          </cell>
          <cell r="R38">
            <v>36</v>
          </cell>
          <cell r="U38">
            <v>1.9374999999999996E-2</v>
          </cell>
          <cell r="V38">
            <v>33</v>
          </cell>
        </row>
        <row r="39">
          <cell r="O39">
            <v>1.005787037037037E-2</v>
          </cell>
          <cell r="P39">
            <v>63</v>
          </cell>
          <cell r="Q39">
            <v>2.9560185185185186E-2</v>
          </cell>
          <cell r="R39">
            <v>34</v>
          </cell>
          <cell r="U39">
            <v>1.8506944444444444E-2</v>
          </cell>
          <cell r="V39">
            <v>24</v>
          </cell>
        </row>
        <row r="40">
          <cell r="O40">
            <v>7.3263888888888892E-3</v>
          </cell>
          <cell r="P40">
            <v>11</v>
          </cell>
          <cell r="Q40">
            <v>3.1597222222222221E-2</v>
          </cell>
          <cell r="R40">
            <v>49</v>
          </cell>
          <cell r="U40">
            <v>1.9479166666666665E-2</v>
          </cell>
          <cell r="V40">
            <v>35</v>
          </cell>
        </row>
        <row r="41">
          <cell r="O41">
            <v>1.1226851851851852E-2</v>
          </cell>
          <cell r="P41">
            <v>84</v>
          </cell>
          <cell r="Q41">
            <v>2.9189814814814814E-2</v>
          </cell>
          <cell r="R41">
            <v>32</v>
          </cell>
          <cell r="U41">
            <v>1.8032407407407407E-2</v>
          </cell>
          <cell r="V41">
            <v>17</v>
          </cell>
        </row>
        <row r="42">
          <cell r="O42">
            <v>1.0092592592592592E-2</v>
          </cell>
          <cell r="P42">
            <v>65</v>
          </cell>
          <cell r="Q42">
            <v>3.0335648148148146E-2</v>
          </cell>
          <cell r="R42">
            <v>39</v>
          </cell>
          <cell r="U42">
            <v>1.8761574074074073E-2</v>
          </cell>
          <cell r="V42">
            <v>29</v>
          </cell>
        </row>
        <row r="43">
          <cell r="O43">
            <v>9.8379629629629633E-3</v>
          </cell>
          <cell r="P43">
            <v>57</v>
          </cell>
          <cell r="Q43">
            <v>3.0659722222222224E-2</v>
          </cell>
          <cell r="R43">
            <v>43</v>
          </cell>
          <cell r="U43">
            <v>1.8831018518518521E-2</v>
          </cell>
          <cell r="V43">
            <v>30</v>
          </cell>
        </row>
        <row r="44">
          <cell r="O44">
            <v>1.023148148148148E-2</v>
          </cell>
          <cell r="P44">
            <v>69</v>
          </cell>
          <cell r="Q44">
            <v>2.9340277777777778E-2</v>
          </cell>
          <cell r="R44">
            <v>33</v>
          </cell>
          <cell r="U44">
            <v>1.9872685185185188E-2</v>
          </cell>
          <cell r="V44">
            <v>40</v>
          </cell>
        </row>
        <row r="45">
          <cell r="O45">
            <v>9.0972222222222218E-3</v>
          </cell>
          <cell r="P45">
            <v>37</v>
          </cell>
          <cell r="Q45">
            <v>2.8958333333333332E-2</v>
          </cell>
          <cell r="R45">
            <v>31</v>
          </cell>
          <cell r="U45">
            <v>2.1423611111111112E-2</v>
          </cell>
          <cell r="V45">
            <v>57</v>
          </cell>
        </row>
        <row r="46">
          <cell r="O46">
            <v>8.4027777777777781E-3</v>
          </cell>
          <cell r="P46">
            <v>29</v>
          </cell>
          <cell r="Q46">
            <v>3.1180555555555555E-2</v>
          </cell>
          <cell r="R46">
            <v>47</v>
          </cell>
          <cell r="U46">
            <v>2.0405092592592593E-2</v>
          </cell>
          <cell r="V46">
            <v>45</v>
          </cell>
        </row>
        <row r="47">
          <cell r="O47">
            <v>0</v>
          </cell>
          <cell r="Q47">
            <v>3.8935185185185184E-2</v>
          </cell>
          <cell r="R47">
            <v>83</v>
          </cell>
          <cell r="U47">
            <v>2.1099537037037038E-2</v>
          </cell>
          <cell r="V47">
            <v>54</v>
          </cell>
        </row>
        <row r="48">
          <cell r="O48">
            <v>8.5532407407407397E-3</v>
          </cell>
          <cell r="P48">
            <v>32</v>
          </cell>
          <cell r="Q48">
            <v>3.1597222222222221E-2</v>
          </cell>
          <cell r="R48">
            <v>49</v>
          </cell>
          <cell r="U48">
            <v>1.9988425925925927E-2</v>
          </cell>
          <cell r="V48">
            <v>41</v>
          </cell>
        </row>
        <row r="49">
          <cell r="O49">
            <v>9.4212962962962957E-3</v>
          </cell>
          <cell r="P49">
            <v>46</v>
          </cell>
          <cell r="Q49">
            <v>3.0706018518518518E-2</v>
          </cell>
          <cell r="R49">
            <v>44</v>
          </cell>
          <cell r="U49">
            <v>2.0104166666666666E-2</v>
          </cell>
          <cell r="V49">
            <v>42</v>
          </cell>
        </row>
        <row r="50">
          <cell r="O50">
            <v>1.113425925925926E-2</v>
          </cell>
          <cell r="P50">
            <v>82</v>
          </cell>
          <cell r="Q50">
            <v>2.8749999999999998E-2</v>
          </cell>
          <cell r="R50">
            <v>27</v>
          </cell>
          <cell r="U50">
            <v>2.0532407407407409E-2</v>
          </cell>
          <cell r="V50">
            <v>49</v>
          </cell>
        </row>
        <row r="51">
          <cell r="O51">
            <v>8.2638888888888883E-3</v>
          </cell>
          <cell r="P51">
            <v>25</v>
          </cell>
          <cell r="Q51">
            <v>3.0381944444444444E-2</v>
          </cell>
          <cell r="R51">
            <v>42</v>
          </cell>
          <cell r="U51">
            <v>2.1805555555555557E-2</v>
          </cell>
          <cell r="V51">
            <v>59</v>
          </cell>
        </row>
        <row r="52">
          <cell r="O52">
            <v>8.0555555555555554E-3</v>
          </cell>
          <cell r="P52">
            <v>22</v>
          </cell>
          <cell r="Q52">
            <v>3.2118055555555552E-2</v>
          </cell>
          <cell r="R52">
            <v>54</v>
          </cell>
          <cell r="U52">
            <v>2.0752314814814814E-2</v>
          </cell>
          <cell r="V52">
            <v>50</v>
          </cell>
        </row>
        <row r="53">
          <cell r="O53">
            <v>9.7800925925925937E-3</v>
          </cell>
          <cell r="P53">
            <v>55</v>
          </cell>
          <cell r="Q53">
            <v>3.037037037037037E-2</v>
          </cell>
          <cell r="R53">
            <v>41</v>
          </cell>
          <cell r="U53">
            <v>2.0810185185185185E-2</v>
          </cell>
          <cell r="V53">
            <v>51</v>
          </cell>
        </row>
        <row r="54">
          <cell r="O54">
            <v>9.9537037037037042E-3</v>
          </cell>
          <cell r="P54">
            <v>60</v>
          </cell>
          <cell r="Q54">
            <v>3.1875000000000001E-2</v>
          </cell>
          <cell r="R54">
            <v>52</v>
          </cell>
          <cell r="U54">
            <v>2.0416666666666663E-2</v>
          </cell>
          <cell r="V54">
            <v>47</v>
          </cell>
        </row>
        <row r="55">
          <cell r="O55">
            <v>9.9768518518518513E-3</v>
          </cell>
          <cell r="P55">
            <v>61</v>
          </cell>
          <cell r="Q55">
            <v>3.1898148148148148E-2</v>
          </cell>
          <cell r="R55">
            <v>53</v>
          </cell>
          <cell r="U55">
            <v>2.08912037037037E-2</v>
          </cell>
          <cell r="V55">
            <v>53</v>
          </cell>
        </row>
        <row r="56">
          <cell r="O56">
            <v>1.0173611111111112E-2</v>
          </cell>
          <cell r="P56">
            <v>68</v>
          </cell>
          <cell r="Q56">
            <v>3.0231481481481481E-2</v>
          </cell>
          <cell r="R56">
            <v>38</v>
          </cell>
          <cell r="U56">
            <v>2.2395833333333334E-2</v>
          </cell>
          <cell r="V56">
            <v>63</v>
          </cell>
        </row>
        <row r="57">
          <cell r="O57">
            <v>1.0104166666666668E-2</v>
          </cell>
          <cell r="P57">
            <v>66</v>
          </cell>
          <cell r="Q57">
            <v>3.4293981481481481E-2</v>
          </cell>
          <cell r="R57">
            <v>69</v>
          </cell>
          <cell r="U57">
            <v>1.849537037037037E-2</v>
          </cell>
          <cell r="V57">
            <v>23</v>
          </cell>
        </row>
        <row r="58">
          <cell r="O58">
            <v>9.2939814814814812E-3</v>
          </cell>
          <cell r="P58">
            <v>41</v>
          </cell>
          <cell r="Q58">
            <v>3.3263888888888891E-2</v>
          </cell>
          <cell r="R58">
            <v>64</v>
          </cell>
          <cell r="U58">
            <v>2.0405092592592593E-2</v>
          </cell>
          <cell r="V58">
            <v>45</v>
          </cell>
        </row>
        <row r="59">
          <cell r="O59">
            <v>8.7037037037037048E-3</v>
          </cell>
          <cell r="P59">
            <v>35</v>
          </cell>
          <cell r="Q59">
            <v>3.3194444444444443E-2</v>
          </cell>
          <cell r="R59">
            <v>63</v>
          </cell>
          <cell r="U59">
            <v>2.1203703703703707E-2</v>
          </cell>
          <cell r="V59">
            <v>56</v>
          </cell>
        </row>
        <row r="60">
          <cell r="O60">
            <v>1.0787037037037038E-2</v>
          </cell>
          <cell r="P60">
            <v>76</v>
          </cell>
          <cell r="Q60">
            <v>3.3101851851851848E-2</v>
          </cell>
          <cell r="R60">
            <v>62</v>
          </cell>
          <cell r="U60">
            <v>1.9629629629629629E-2</v>
          </cell>
          <cell r="V60">
            <v>38</v>
          </cell>
        </row>
        <row r="61">
          <cell r="O61">
            <v>9.3865740740740732E-3</v>
          </cell>
          <cell r="P61">
            <v>44</v>
          </cell>
          <cell r="Q61">
            <v>3.2407407407407406E-2</v>
          </cell>
          <cell r="R61">
            <v>56</v>
          </cell>
          <cell r="U61">
            <v>2.2233796296296297E-2</v>
          </cell>
          <cell r="V61">
            <v>61</v>
          </cell>
        </row>
        <row r="62">
          <cell r="O62">
            <v>9.571759259259259E-3</v>
          </cell>
          <cell r="P62">
            <v>47</v>
          </cell>
          <cell r="Q62">
            <v>3.0104166666666668E-2</v>
          </cell>
          <cell r="R62">
            <v>37</v>
          </cell>
          <cell r="U62">
            <v>2.4699074074074075E-2</v>
          </cell>
          <cell r="V62">
            <v>74</v>
          </cell>
        </row>
        <row r="63">
          <cell r="O63">
            <v>9.2476851851851852E-3</v>
          </cell>
          <cell r="P63">
            <v>39</v>
          </cell>
          <cell r="Q63">
            <v>3.259259259259259E-2</v>
          </cell>
          <cell r="R63">
            <v>57</v>
          </cell>
          <cell r="U63">
            <v>2.2696759259259257E-2</v>
          </cell>
          <cell r="V63">
            <v>67</v>
          </cell>
        </row>
        <row r="64">
          <cell r="O64">
            <v>1.008101851851852E-2</v>
          </cell>
          <cell r="P64">
            <v>64</v>
          </cell>
          <cell r="Q64">
            <v>3.1747685185185184E-2</v>
          </cell>
          <cell r="R64">
            <v>51</v>
          </cell>
          <cell r="U64">
            <v>2.3032407407407408E-2</v>
          </cell>
          <cell r="V64">
            <v>70</v>
          </cell>
        </row>
        <row r="65">
          <cell r="O65">
            <v>9.7106481481481471E-3</v>
          </cell>
          <cell r="P65">
            <v>52</v>
          </cell>
          <cell r="Q65">
            <v>3.2708333333333332E-2</v>
          </cell>
          <cell r="R65">
            <v>58</v>
          </cell>
          <cell r="U65">
            <v>2.2569444444444444E-2</v>
          </cell>
          <cell r="V65">
            <v>65</v>
          </cell>
        </row>
        <row r="66">
          <cell r="O66">
            <v>1.0706018518518517E-2</v>
          </cell>
          <cell r="P66">
            <v>74</v>
          </cell>
          <cell r="Q66">
            <v>3.4224537037037032E-2</v>
          </cell>
          <cell r="R66">
            <v>68</v>
          </cell>
          <cell r="U66">
            <v>2.0358796296296295E-2</v>
          </cell>
          <cell r="V66">
            <v>43</v>
          </cell>
        </row>
        <row r="67">
          <cell r="O67">
            <v>1.0451388888888889E-2</v>
          </cell>
          <cell r="P67">
            <v>70</v>
          </cell>
          <cell r="Q67">
            <v>3.815972222222222E-2</v>
          </cell>
          <cell r="R67">
            <v>82</v>
          </cell>
          <cell r="U67">
            <v>1.6782407407407406E-2</v>
          </cell>
          <cell r="V67">
            <v>6</v>
          </cell>
        </row>
        <row r="68">
          <cell r="O68">
            <v>8.3680555555555557E-3</v>
          </cell>
          <cell r="P68">
            <v>27</v>
          </cell>
          <cell r="Q68">
            <v>3.1261574074074074E-2</v>
          </cell>
          <cell r="R68">
            <v>48</v>
          </cell>
          <cell r="U68">
            <v>2.6226851851851852E-2</v>
          </cell>
          <cell r="V68">
            <v>82</v>
          </cell>
        </row>
        <row r="69">
          <cell r="O69">
            <v>1.1284722222222222E-2</v>
          </cell>
          <cell r="P69">
            <v>85</v>
          </cell>
          <cell r="Q69">
            <v>3.2256944444444449E-2</v>
          </cell>
          <cell r="R69">
            <v>55</v>
          </cell>
          <cell r="U69">
            <v>2.255787037037037E-2</v>
          </cell>
          <cell r="V69">
            <v>64</v>
          </cell>
        </row>
        <row r="70">
          <cell r="O70">
            <v>1.0474537037037037E-2</v>
          </cell>
          <cell r="P70">
            <v>71</v>
          </cell>
          <cell r="Q70">
            <v>3.5474537037037041E-2</v>
          </cell>
          <cell r="R70">
            <v>72</v>
          </cell>
          <cell r="U70">
            <v>2.0393518518518519E-2</v>
          </cell>
          <cell r="V70">
            <v>44</v>
          </cell>
        </row>
        <row r="71">
          <cell r="O71">
            <v>9.7106481481481471E-3</v>
          </cell>
          <cell r="P71">
            <v>53</v>
          </cell>
          <cell r="Q71">
            <v>3.4166666666666672E-2</v>
          </cell>
          <cell r="R71">
            <v>67</v>
          </cell>
          <cell r="U71">
            <v>2.3182870370370371E-2</v>
          </cell>
          <cell r="V71">
            <v>71</v>
          </cell>
        </row>
        <row r="72">
          <cell r="O72">
            <v>9.8611111111111104E-3</v>
          </cell>
          <cell r="P72">
            <v>59</v>
          </cell>
          <cell r="Q72">
            <v>3.2719907407407406E-2</v>
          </cell>
          <cell r="R72">
            <v>59</v>
          </cell>
          <cell r="U72">
            <v>2.4872685185185189E-2</v>
          </cell>
          <cell r="V72">
            <v>76</v>
          </cell>
        </row>
        <row r="73">
          <cell r="O73">
            <v>1.0115740740740739E-2</v>
          </cell>
          <cell r="P73">
            <v>67</v>
          </cell>
          <cell r="Q73">
            <v>3.5474537037037041E-2</v>
          </cell>
          <cell r="R73">
            <v>72</v>
          </cell>
          <cell r="U73">
            <v>2.2916666666666665E-2</v>
          </cell>
          <cell r="V73">
            <v>68</v>
          </cell>
        </row>
        <row r="74">
          <cell r="O74">
            <v>1.1550925925925926E-2</v>
          </cell>
          <cell r="P74">
            <v>87</v>
          </cell>
          <cell r="Q74">
            <v>3.4143518518518517E-2</v>
          </cell>
          <cell r="R74">
            <v>66</v>
          </cell>
          <cell r="U74">
            <v>2.2939814814814816E-2</v>
          </cell>
          <cell r="V74">
            <v>69</v>
          </cell>
        </row>
        <row r="75">
          <cell r="O75">
            <v>1.0671296296296297E-2</v>
          </cell>
          <cell r="P75">
            <v>73</v>
          </cell>
          <cell r="Q75">
            <v>3.5891203703703703E-2</v>
          </cell>
          <cell r="R75">
            <v>74</v>
          </cell>
          <cell r="U75">
            <v>2.2326388888888889E-2</v>
          </cell>
          <cell r="V75">
            <v>62</v>
          </cell>
        </row>
        <row r="76">
          <cell r="O76">
            <v>9.224537037037038E-3</v>
          </cell>
          <cell r="P76">
            <v>38</v>
          </cell>
          <cell r="Q76">
            <v>3.2812500000000001E-2</v>
          </cell>
          <cell r="R76">
            <v>60</v>
          </cell>
          <cell r="U76">
            <v>2.7152777777777776E-2</v>
          </cell>
          <cell r="V76">
            <v>87</v>
          </cell>
        </row>
        <row r="77">
          <cell r="O77">
            <v>1.0983796296296295E-2</v>
          </cell>
          <cell r="P77">
            <v>79</v>
          </cell>
          <cell r="Q77">
            <v>3.3993055555555554E-2</v>
          </cell>
          <cell r="R77">
            <v>65</v>
          </cell>
          <cell r="U77">
            <v>2.4733796296296295E-2</v>
          </cell>
          <cell r="V77">
            <v>75</v>
          </cell>
        </row>
        <row r="78">
          <cell r="O78">
            <v>1.3449074074074073E-2</v>
          </cell>
          <cell r="P78">
            <v>94</v>
          </cell>
          <cell r="Q78">
            <v>3.2835648148148149E-2</v>
          </cell>
          <cell r="R78">
            <v>61</v>
          </cell>
          <cell r="U78">
            <v>2.3599537037037037E-2</v>
          </cell>
          <cell r="V78">
            <v>72</v>
          </cell>
        </row>
        <row r="79">
          <cell r="O79">
            <v>9.6874999999999982E-3</v>
          </cell>
          <cell r="P79">
            <v>51</v>
          </cell>
          <cell r="Q79">
            <v>3.6469907407407409E-2</v>
          </cell>
          <cell r="R79">
            <v>77</v>
          </cell>
          <cell r="U79">
            <v>2.4166666666666666E-2</v>
          </cell>
          <cell r="V79">
            <v>73</v>
          </cell>
        </row>
        <row r="80">
          <cell r="O80">
            <v>9.4097222222222221E-3</v>
          </cell>
          <cell r="P80">
            <v>45</v>
          </cell>
          <cell r="Q80">
            <v>3.6053240740740733E-2</v>
          </cell>
          <cell r="R80">
            <v>76</v>
          </cell>
          <cell r="U80">
            <v>2.5127314814814811E-2</v>
          </cell>
          <cell r="V80">
            <v>77</v>
          </cell>
        </row>
        <row r="81">
          <cell r="O81">
            <v>9.7916666666666673E-3</v>
          </cell>
          <cell r="P81">
            <v>56</v>
          </cell>
          <cell r="Q81">
            <v>3.6805555555555557E-2</v>
          </cell>
          <cell r="R81">
            <v>79</v>
          </cell>
          <cell r="U81">
            <v>2.5428240740740741E-2</v>
          </cell>
          <cell r="V81">
            <v>78</v>
          </cell>
        </row>
        <row r="82">
          <cell r="O82">
            <v>1.0034722222222221E-2</v>
          </cell>
          <cell r="P82">
            <v>62</v>
          </cell>
          <cell r="Q82">
            <v>3.5937499999999997E-2</v>
          </cell>
          <cell r="R82">
            <v>75</v>
          </cell>
          <cell r="U82">
            <v>2.6041666666666668E-2</v>
          </cell>
          <cell r="V82">
            <v>80</v>
          </cell>
        </row>
        <row r="83">
          <cell r="O83">
            <v>1.0787037037037038E-2</v>
          </cell>
          <cell r="P83">
            <v>77</v>
          </cell>
          <cell r="Q83">
            <v>3.9641203703703706E-2</v>
          </cell>
          <cell r="R83">
            <v>84</v>
          </cell>
          <cell r="U83">
            <v>2.1770833333333336E-2</v>
          </cell>
          <cell r="V83">
            <v>58</v>
          </cell>
        </row>
        <row r="84">
          <cell r="O84">
            <v>1.1076388888888889E-2</v>
          </cell>
          <cell r="P84">
            <v>80</v>
          </cell>
          <cell r="Q84">
            <v>3.6828703703703704E-2</v>
          </cell>
          <cell r="R84">
            <v>80</v>
          </cell>
          <cell r="U84">
            <v>2.6064814814814815E-2</v>
          </cell>
          <cell r="V84">
            <v>81</v>
          </cell>
        </row>
        <row r="85">
          <cell r="O85">
            <v>1.1400462962962963E-2</v>
          </cell>
          <cell r="P85">
            <v>86</v>
          </cell>
          <cell r="Q85">
            <v>3.6597222222222218E-2</v>
          </cell>
          <cell r="R85">
            <v>78</v>
          </cell>
          <cell r="U85">
            <v>2.6689814814814812E-2</v>
          </cell>
          <cell r="V85">
            <v>85</v>
          </cell>
        </row>
        <row r="86">
          <cell r="O86">
            <v>9.7569444444444448E-3</v>
          </cell>
          <cell r="P86">
            <v>54</v>
          </cell>
          <cell r="Q86">
            <v>4.2905092592592592E-2</v>
          </cell>
          <cell r="R86">
            <v>88</v>
          </cell>
          <cell r="U86">
            <v>2.2141203703703705E-2</v>
          </cell>
          <cell r="V86">
            <v>60</v>
          </cell>
        </row>
        <row r="87">
          <cell r="O87">
            <v>1.0659722222222221E-2</v>
          </cell>
          <cell r="P87">
            <v>72</v>
          </cell>
          <cell r="Q87">
            <v>3.4942129629629629E-2</v>
          </cell>
          <cell r="R87">
            <v>70</v>
          </cell>
          <cell r="U87">
            <v>2.9710648148148149E-2</v>
          </cell>
          <cell r="V87">
            <v>92</v>
          </cell>
        </row>
        <row r="88">
          <cell r="O88">
            <v>1.2164351851851852E-2</v>
          </cell>
          <cell r="P88">
            <v>89</v>
          </cell>
          <cell r="Q88">
            <v>4.1493055555555561E-2</v>
          </cell>
          <cell r="R88">
            <v>86</v>
          </cell>
          <cell r="U88">
            <v>2.2627314814814819E-2</v>
          </cell>
          <cell r="V88">
            <v>66</v>
          </cell>
        </row>
        <row r="89">
          <cell r="O89">
            <v>1.1145833333333334E-2</v>
          </cell>
          <cell r="P89">
            <v>83</v>
          </cell>
          <cell r="Q89">
            <v>3.6840277777777777E-2</v>
          </cell>
          <cell r="R89">
            <v>81</v>
          </cell>
          <cell r="U89">
            <v>0.03</v>
          </cell>
          <cell r="V89">
            <v>93</v>
          </cell>
        </row>
        <row r="90">
          <cell r="O90">
            <v>1.5381944444444443E-2</v>
          </cell>
          <cell r="P90">
            <v>96</v>
          </cell>
          <cell r="Q90">
            <v>3.5231481481481482E-2</v>
          </cell>
          <cell r="R90">
            <v>71</v>
          </cell>
          <cell r="U90">
            <v>2.9143518518518517E-2</v>
          </cell>
          <cell r="V90">
            <v>90</v>
          </cell>
        </row>
        <row r="91">
          <cell r="O91">
            <v>1.2974537037037036E-2</v>
          </cell>
          <cell r="P91">
            <v>92</v>
          </cell>
          <cell r="Q91">
            <v>4.1041666666666664E-2</v>
          </cell>
          <cell r="R91">
            <v>85</v>
          </cell>
          <cell r="U91">
            <v>2.6539351851851852E-2</v>
          </cell>
          <cell r="V91">
            <v>83</v>
          </cell>
        </row>
        <row r="92">
          <cell r="O92">
            <v>1.247685185185185E-2</v>
          </cell>
          <cell r="P92">
            <v>90</v>
          </cell>
          <cell r="Q92">
            <v>4.1516203703703701E-2</v>
          </cell>
          <cell r="R92">
            <v>87</v>
          </cell>
          <cell r="U92">
            <v>2.6574074074074073E-2</v>
          </cell>
          <cell r="V92">
            <v>84</v>
          </cell>
        </row>
        <row r="93">
          <cell r="O93">
            <v>8.6226851851851846E-3</v>
          </cell>
          <cell r="P93">
            <v>34</v>
          </cell>
          <cell r="Q93">
            <v>4.3344907407407408E-2</v>
          </cell>
          <cell r="R93">
            <v>89</v>
          </cell>
          <cell r="U93">
            <v>3.1284722222222221E-2</v>
          </cell>
          <cell r="V93">
            <v>95</v>
          </cell>
        </row>
        <row r="94">
          <cell r="O94">
            <v>1.1817129629629629E-2</v>
          </cell>
          <cell r="P94">
            <v>88</v>
          </cell>
          <cell r="Q94">
            <v>4.6770833333333338E-2</v>
          </cell>
          <cell r="R94">
            <v>93</v>
          </cell>
          <cell r="U94">
            <v>2.5486111111111112E-2</v>
          </cell>
          <cell r="V94">
            <v>79</v>
          </cell>
        </row>
        <row r="95">
          <cell r="O95">
            <v>1.2488425925925925E-2</v>
          </cell>
          <cell r="P95">
            <v>91</v>
          </cell>
          <cell r="Q95">
            <v>4.5138888888888888E-2</v>
          </cell>
          <cell r="R95">
            <v>91</v>
          </cell>
          <cell r="U95">
            <v>2.7418981481481482E-2</v>
          </cell>
          <cell r="V95">
            <v>88</v>
          </cell>
        </row>
        <row r="96">
          <cell r="O96">
            <v>1.3819444444444443E-2</v>
          </cell>
          <cell r="P96">
            <v>95</v>
          </cell>
          <cell r="Q96">
            <v>4.5173611111111116E-2</v>
          </cell>
          <cell r="R96">
            <v>92</v>
          </cell>
          <cell r="U96">
            <v>2.6875E-2</v>
          </cell>
          <cell r="V96">
            <v>86</v>
          </cell>
        </row>
        <row r="97">
          <cell r="O97">
            <v>1.0787037037037038E-2</v>
          </cell>
          <cell r="P97">
            <v>78</v>
          </cell>
          <cell r="Q97">
            <v>4.760416666666667E-2</v>
          </cell>
          <cell r="R97">
            <v>94</v>
          </cell>
          <cell r="U97">
            <v>2.7557870370370368E-2</v>
          </cell>
          <cell r="V97">
            <v>89</v>
          </cell>
        </row>
        <row r="98">
          <cell r="O98">
            <v>1.1099537037037036E-2</v>
          </cell>
          <cell r="P98">
            <v>81</v>
          </cell>
          <cell r="Q98">
            <v>4.5011574074074072E-2</v>
          </cell>
          <cell r="R98">
            <v>90</v>
          </cell>
          <cell r="U98">
            <v>3.0324074074074073E-2</v>
          </cell>
          <cell r="V98">
            <v>94</v>
          </cell>
        </row>
        <row r="99">
          <cell r="O99">
            <v>9.8495370370370369E-3</v>
          </cell>
          <cell r="P99">
            <v>58</v>
          </cell>
          <cell r="Q99">
            <v>5.2094907407407409E-2</v>
          </cell>
          <cell r="R99">
            <v>97</v>
          </cell>
          <cell r="U99">
            <v>2.931712962962963E-2</v>
          </cell>
          <cell r="V99">
            <v>91</v>
          </cell>
        </row>
        <row r="100">
          <cell r="O100">
            <v>1.0729166666666665E-2</v>
          </cell>
          <cell r="P100">
            <v>75</v>
          </cell>
          <cell r="Q100">
            <v>4.880787037037037E-2</v>
          </cell>
          <cell r="R100">
            <v>95</v>
          </cell>
          <cell r="U100">
            <v>3.5451388888888886E-2</v>
          </cell>
          <cell r="V100">
            <v>97</v>
          </cell>
        </row>
        <row r="101">
          <cell r="O101">
            <v>1.3159722222222222E-2</v>
          </cell>
          <cell r="P101">
            <v>93</v>
          </cell>
          <cell r="Q101">
            <v>5.0486111111111114E-2</v>
          </cell>
          <cell r="R101">
            <v>96</v>
          </cell>
          <cell r="U101">
            <v>3.1863425925925927E-2</v>
          </cell>
          <cell r="V101">
            <v>96</v>
          </cell>
        </row>
        <row r="102">
          <cell r="O102">
            <v>1.622685185185185E-2</v>
          </cell>
          <cell r="P102">
            <v>97</v>
          </cell>
          <cell r="Q102">
            <v>6.0497685185185189E-2</v>
          </cell>
          <cell r="R102">
            <v>98</v>
          </cell>
          <cell r="U102">
            <v>4.040509259259259E-2</v>
          </cell>
          <cell r="V102">
            <v>98</v>
          </cell>
        </row>
        <row r="103">
          <cell r="O10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63">
          <cell r="T63">
            <v>6.0416666666666665E-3</v>
          </cell>
          <cell r="X63">
            <v>2.5717592592592591E-2</v>
          </cell>
          <cell r="Z63">
            <v>3.3229166666666664E-2</v>
          </cell>
          <cell r="AB63">
            <v>1.5104166666666667E-2</v>
          </cell>
        </row>
        <row r="64">
          <cell r="T64">
            <v>6.2962962962962964E-3</v>
          </cell>
          <cell r="X64">
            <v>2.6412037037037036E-2</v>
          </cell>
          <cell r="Z64">
            <v>3.4363425925925922E-2</v>
          </cell>
          <cell r="AB64">
            <v>1.59375E-2</v>
          </cell>
        </row>
        <row r="65">
          <cell r="T65">
            <v>0</v>
          </cell>
          <cell r="X65">
            <v>2.6249999999999999E-2</v>
          </cell>
          <cell r="Z65">
            <v>3.4340277777777775E-2</v>
          </cell>
          <cell r="AB65">
            <v>1.6250000000000001E-2</v>
          </cell>
        </row>
        <row r="66">
          <cell r="T66">
            <v>6.1574074074074074E-3</v>
          </cell>
          <cell r="X66">
            <v>2.7407407407407408E-2</v>
          </cell>
          <cell r="Z66">
            <v>3.4976851851851856E-2</v>
          </cell>
          <cell r="AB66">
            <v>1.621527777777778E-2</v>
          </cell>
        </row>
        <row r="67">
          <cell r="T67">
            <v>7.2916666666666668E-3</v>
          </cell>
          <cell r="X67">
            <v>2.7118055555555552E-2</v>
          </cell>
          <cell r="Z67">
            <v>3.5925925925925924E-2</v>
          </cell>
          <cell r="AB67">
            <v>1.5335648148148147E-2</v>
          </cell>
        </row>
        <row r="68">
          <cell r="T68">
            <v>6.875E-3</v>
          </cell>
          <cell r="X68">
            <v>2.6817129629629628E-2</v>
          </cell>
          <cell r="Z68">
            <v>3.5254629629629629E-2</v>
          </cell>
          <cell r="AB68">
            <v>1.6446759259259258E-2</v>
          </cell>
        </row>
        <row r="69">
          <cell r="T69">
            <v>7.789351851851852E-3</v>
          </cell>
          <cell r="X69">
            <v>2.6724537037037036E-2</v>
          </cell>
          <cell r="Z69">
            <v>3.6354166666666667E-2</v>
          </cell>
          <cell r="AB69">
            <v>1.6203703703703703E-2</v>
          </cell>
        </row>
        <row r="70">
          <cell r="T70">
            <v>6.122685185185185E-3</v>
          </cell>
          <cell r="X70">
            <v>2.6712962962962963E-2</v>
          </cell>
          <cell r="Z70">
            <v>3.4282407407407407E-2</v>
          </cell>
          <cell r="AB70">
            <v>1.8506944444444444E-2</v>
          </cell>
        </row>
        <row r="71">
          <cell r="T71">
            <v>6.9328703703703696E-3</v>
          </cell>
          <cell r="X71">
            <v>2.7395833333333335E-2</v>
          </cell>
          <cell r="Z71">
            <v>3.6006944444444446E-2</v>
          </cell>
          <cell r="AB71">
            <v>1.7037037037037038E-2</v>
          </cell>
        </row>
        <row r="72">
          <cell r="T72">
            <v>7.3495370370370372E-3</v>
          </cell>
          <cell r="X72">
            <v>2.7083333333333334E-2</v>
          </cell>
          <cell r="Z72">
            <v>3.6481481481481483E-2</v>
          </cell>
          <cell r="AB72">
            <v>1.667824074074074E-2</v>
          </cell>
        </row>
        <row r="73">
          <cell r="T73">
            <v>7.3726851851851861E-3</v>
          </cell>
          <cell r="X73">
            <v>2.6944444444444441E-2</v>
          </cell>
          <cell r="Z73">
            <v>3.6307870370370365E-2</v>
          </cell>
          <cell r="AB73">
            <v>1.699074074074074E-2</v>
          </cell>
        </row>
        <row r="74">
          <cell r="T74">
            <v>7.8703703703703713E-3</v>
          </cell>
          <cell r="X74">
            <v>2.6712962962962963E-2</v>
          </cell>
          <cell r="Z74">
            <v>3.6296296296296299E-2</v>
          </cell>
          <cell r="AB74">
            <v>1.7511574074074072E-2</v>
          </cell>
        </row>
        <row r="75">
          <cell r="T75">
            <v>8.2407407407407412E-3</v>
          </cell>
          <cell r="X75">
            <v>2.5902777777777775E-2</v>
          </cell>
          <cell r="Z75">
            <v>3.5949074074074071E-2</v>
          </cell>
          <cell r="AB75">
            <v>1.8090277777777778E-2</v>
          </cell>
        </row>
        <row r="76">
          <cell r="T76">
            <v>6.1111111111111114E-3</v>
          </cell>
          <cell r="X76">
            <v>2.7557870370370368E-2</v>
          </cell>
          <cell r="Z76">
            <v>3.5277777777777776E-2</v>
          </cell>
          <cell r="AB76">
            <v>1.8819444444444444E-2</v>
          </cell>
        </row>
        <row r="77">
          <cell r="T77">
            <v>6.6319444444444446E-3</v>
          </cell>
          <cell r="X77">
            <v>2.6851851851851849E-2</v>
          </cell>
          <cell r="Z77">
            <v>3.5358796296296291E-2</v>
          </cell>
          <cell r="AB77">
            <v>1.909722222222222E-2</v>
          </cell>
        </row>
        <row r="78">
          <cell r="T78">
            <v>7.2685185185185188E-3</v>
          </cell>
          <cell r="X78">
            <v>2.8067129629629626E-2</v>
          </cell>
          <cell r="Z78">
            <v>3.7037037037037035E-2</v>
          </cell>
          <cell r="AB78">
            <v>1.7453703703703704E-2</v>
          </cell>
        </row>
        <row r="79">
          <cell r="T79">
            <v>8.1250000000000003E-3</v>
          </cell>
          <cell r="X79">
            <v>2.630787037037037E-2</v>
          </cell>
          <cell r="Z79">
            <v>3.6307870370370372E-2</v>
          </cell>
          <cell r="AB79">
            <v>1.8553240740740738E-2</v>
          </cell>
        </row>
        <row r="80">
          <cell r="T80">
            <v>7.4074074074074068E-3</v>
          </cell>
          <cell r="X80">
            <v>2.8680555555555553E-2</v>
          </cell>
          <cell r="Z80">
            <v>3.7962962962962962E-2</v>
          </cell>
          <cell r="AB80">
            <v>1.7557870370370373E-2</v>
          </cell>
        </row>
        <row r="81">
          <cell r="T81">
            <v>7.8356481481481471E-3</v>
          </cell>
          <cell r="X81">
            <v>2.6412037037037036E-2</v>
          </cell>
          <cell r="Z81">
            <v>3.6273148148148145E-2</v>
          </cell>
          <cell r="AB81">
            <v>1.9409722222222221E-2</v>
          </cell>
        </row>
        <row r="82">
          <cell r="T82">
            <v>7.7083333333333327E-3</v>
          </cell>
          <cell r="X82">
            <v>2.6527777777777779E-2</v>
          </cell>
          <cell r="Z82">
            <v>3.6284722222222218E-2</v>
          </cell>
          <cell r="AB82">
            <v>1.9756944444444442E-2</v>
          </cell>
        </row>
        <row r="83">
          <cell r="T83">
            <v>8.611111111111111E-3</v>
          </cell>
          <cell r="X83">
            <v>2.7407407407407408E-2</v>
          </cell>
          <cell r="Z83">
            <v>3.7800925925925925E-2</v>
          </cell>
          <cell r="AB83">
            <v>1.8425925925925925E-2</v>
          </cell>
        </row>
        <row r="84">
          <cell r="T84">
            <v>6.1574074074074074E-3</v>
          </cell>
          <cell r="X84">
            <v>2.7083333333333334E-2</v>
          </cell>
          <cell r="Z84">
            <v>3.5277777777777783E-2</v>
          </cell>
          <cell r="AB84">
            <v>2.1041666666666667E-2</v>
          </cell>
        </row>
        <row r="85">
          <cell r="T85">
            <v>8.1944444444444452E-3</v>
          </cell>
          <cell r="X85">
            <v>2.8020833333333335E-2</v>
          </cell>
          <cell r="Z85">
            <v>3.7962962962962962E-2</v>
          </cell>
          <cell r="AB85">
            <v>1.8425925925925925E-2</v>
          </cell>
        </row>
        <row r="86">
          <cell r="T86">
            <v>0</v>
          </cell>
          <cell r="X86">
            <v>2.8333333333333332E-2</v>
          </cell>
          <cell r="Z86">
            <v>3.9710648148148148E-2</v>
          </cell>
          <cell r="AB86">
            <v>1.699074074074074E-2</v>
          </cell>
        </row>
        <row r="87">
          <cell r="T87">
            <v>8.0902777777777778E-3</v>
          </cell>
          <cell r="X87">
            <v>2.6458333333333334E-2</v>
          </cell>
          <cell r="Z87">
            <v>3.6446759259259262E-2</v>
          </cell>
          <cell r="AB87">
            <v>2.1122685185185185E-2</v>
          </cell>
        </row>
        <row r="88">
          <cell r="T88">
            <v>7.8819444444444449E-3</v>
          </cell>
          <cell r="X88">
            <v>2.8310185185185185E-2</v>
          </cell>
          <cell r="Z88">
            <v>3.7951388888888889E-2</v>
          </cell>
          <cell r="AB88">
            <v>0.02</v>
          </cell>
        </row>
        <row r="89">
          <cell r="T89">
            <v>8.0208333333333329E-3</v>
          </cell>
          <cell r="X89">
            <v>2.8333333333333332E-2</v>
          </cell>
          <cell r="Z89">
            <v>3.8414351851851852E-2</v>
          </cell>
          <cell r="AB89">
            <v>2.0451388888888887E-2</v>
          </cell>
        </row>
        <row r="90">
          <cell r="T90">
            <v>9.3749999999999997E-3</v>
          </cell>
          <cell r="X90">
            <v>2.8773148148148145E-2</v>
          </cell>
          <cell r="Z90">
            <v>4.0196759259259252E-2</v>
          </cell>
          <cell r="AB90">
            <v>1.9004629629629628E-2</v>
          </cell>
        </row>
        <row r="91">
          <cell r="T91">
            <v>8.2060185185185187E-3</v>
          </cell>
          <cell r="X91">
            <v>2.9826388888888892E-2</v>
          </cell>
          <cell r="Z91">
            <v>4.027777777777778E-2</v>
          </cell>
          <cell r="AB91">
            <v>1.9016203703703705E-2</v>
          </cell>
        </row>
        <row r="92">
          <cell r="T92">
            <v>9.1435185185185178E-3</v>
          </cell>
          <cell r="X92">
            <v>3.0312499999999996E-2</v>
          </cell>
          <cell r="Z92">
            <v>4.1944444444444437E-2</v>
          </cell>
          <cell r="AB92">
            <v>1.7986111111111109E-2</v>
          </cell>
        </row>
        <row r="93">
          <cell r="T93">
            <v>8.6342592592592599E-3</v>
          </cell>
          <cell r="X93">
            <v>3.0439814814814819E-2</v>
          </cell>
          <cell r="Z93">
            <v>4.1111111111111112E-2</v>
          </cell>
          <cell r="AB93">
            <v>1.9166666666666669E-2</v>
          </cell>
        </row>
        <row r="94">
          <cell r="T94">
            <v>8.2291666666666659E-3</v>
          </cell>
          <cell r="X94">
            <v>3.0011574074074076E-2</v>
          </cell>
          <cell r="Z94">
            <v>4.024305555555556E-2</v>
          </cell>
          <cell r="AB94">
            <v>2.0416666666666663E-2</v>
          </cell>
        </row>
        <row r="95">
          <cell r="T95">
            <v>9.4328703703703692E-3</v>
          </cell>
          <cell r="X95">
            <v>3.0995370370370371E-2</v>
          </cell>
          <cell r="Z95">
            <v>4.2569444444444444E-2</v>
          </cell>
          <cell r="AB95">
            <v>1.8229166666666668E-2</v>
          </cell>
        </row>
        <row r="96">
          <cell r="T96">
            <v>8.4606481481481477E-3</v>
          </cell>
          <cell r="X96">
            <v>3.1157407407407408E-2</v>
          </cell>
          <cell r="Z96">
            <v>4.1990740740740745E-2</v>
          </cell>
          <cell r="AB96">
            <v>1.8900462962962959E-2</v>
          </cell>
        </row>
        <row r="97">
          <cell r="T97">
            <v>7.951388888888888E-3</v>
          </cell>
          <cell r="X97">
            <v>2.8113425925925927E-2</v>
          </cell>
          <cell r="Z97">
            <v>3.815972222222222E-2</v>
          </cell>
          <cell r="AB97">
            <v>2.3425925925925926E-2</v>
          </cell>
        </row>
        <row r="98">
          <cell r="T98">
            <v>8.0092592592592594E-3</v>
          </cell>
          <cell r="X98">
            <v>2.9872685185185183E-2</v>
          </cell>
          <cell r="Z98">
            <v>4.0150462962962957E-2</v>
          </cell>
          <cell r="AB98">
            <v>2.1874999999999999E-2</v>
          </cell>
        </row>
        <row r="99">
          <cell r="T99">
            <v>1.0011574074074074E-2</v>
          </cell>
          <cell r="X99">
            <v>3.2245370370370369E-2</v>
          </cell>
          <cell r="Z99">
            <v>4.4965277777777778E-2</v>
          </cell>
          <cell r="AB99">
            <v>1.7858796296296293E-2</v>
          </cell>
        </row>
        <row r="100">
          <cell r="T100">
            <v>9.4097222222222221E-3</v>
          </cell>
          <cell r="X100">
            <v>2.9722222222222219E-2</v>
          </cell>
          <cell r="Z100">
            <v>4.1157407407407406E-2</v>
          </cell>
          <cell r="AB100">
            <v>2.1840277777777774E-2</v>
          </cell>
        </row>
        <row r="101">
          <cell r="T101">
            <v>9.4444444444444445E-3</v>
          </cell>
          <cell r="X101">
            <v>3.0451388888888889E-2</v>
          </cell>
          <cell r="Z101">
            <v>4.2407407407407408E-2</v>
          </cell>
          <cell r="AB101">
            <v>2.1134259259259259E-2</v>
          </cell>
        </row>
        <row r="102">
          <cell r="T102">
            <v>9.6990740740740752E-3</v>
          </cell>
          <cell r="X102">
            <v>3.0254629629629631E-2</v>
          </cell>
          <cell r="Z102">
            <v>4.2465277777777782E-2</v>
          </cell>
          <cell r="AB102">
            <v>2.2465277777777778E-2</v>
          </cell>
        </row>
        <row r="103">
          <cell r="T103">
            <v>8.8310185185185193E-3</v>
          </cell>
          <cell r="X103">
            <v>3.0439814814814819E-2</v>
          </cell>
          <cell r="Z103">
            <v>4.1793981481481488E-2</v>
          </cell>
          <cell r="AB103">
            <v>2.5624999999999998E-2</v>
          </cell>
        </row>
        <row r="104">
          <cell r="T104">
            <v>9.2361111111111116E-3</v>
          </cell>
          <cell r="X104">
            <v>3.3229166666666671E-2</v>
          </cell>
          <cell r="Z104">
            <v>4.4745370370370373E-2</v>
          </cell>
          <cell r="AB104">
            <v>2.314814814814815E-2</v>
          </cell>
        </row>
        <row r="105">
          <cell r="T105">
            <v>6.9791666666666665E-3</v>
          </cell>
          <cell r="X105">
            <v>3.3819444444444444E-2</v>
          </cell>
          <cell r="Z105">
            <v>4.282407407407407E-2</v>
          </cell>
          <cell r="AB105">
            <v>2.521990740740741E-2</v>
          </cell>
        </row>
        <row r="106">
          <cell r="T106">
            <v>1.0520833333333333E-2</v>
          </cell>
          <cell r="X106">
            <v>3.2222222222222222E-2</v>
          </cell>
          <cell r="Z106">
            <v>4.5127314814814815E-2</v>
          </cell>
          <cell r="AB106">
            <v>2.2928240740740739E-2</v>
          </cell>
        </row>
        <row r="107">
          <cell r="T107">
            <v>9.9074074074074064E-3</v>
          </cell>
          <cell r="X107">
            <v>3.4444444444444444E-2</v>
          </cell>
          <cell r="Z107">
            <v>4.6493055555555551E-2</v>
          </cell>
          <cell r="AB107">
            <v>2.1759259259259259E-2</v>
          </cell>
        </row>
        <row r="108">
          <cell r="T108">
            <v>9.9305555555555553E-3</v>
          </cell>
          <cell r="X108">
            <v>3.6041666666666666E-2</v>
          </cell>
          <cell r="Z108">
            <v>4.880787037037037E-2</v>
          </cell>
          <cell r="AB108">
            <v>2.0833333333333332E-2</v>
          </cell>
        </row>
        <row r="109">
          <cell r="T109">
            <v>9.6296296296296303E-3</v>
          </cell>
          <cell r="X109">
            <v>3.2928240740740737E-2</v>
          </cell>
          <cell r="Z109">
            <v>4.4826388888888888E-2</v>
          </cell>
          <cell r="AB109">
            <v>2.6608796296296301E-2</v>
          </cell>
        </row>
        <row r="110">
          <cell r="T110">
            <v>1.0555555555555554E-2</v>
          </cell>
          <cell r="X110">
            <v>3.394675925925926E-2</v>
          </cell>
          <cell r="Z110">
            <v>4.704861111111111E-2</v>
          </cell>
          <cell r="AB110">
            <v>2.5983796296296293E-2</v>
          </cell>
        </row>
        <row r="111">
          <cell r="T111">
            <v>1.1875E-2</v>
          </cell>
          <cell r="X111">
            <v>3.4513888888888886E-2</v>
          </cell>
          <cell r="Z111">
            <v>4.9780092592592591E-2</v>
          </cell>
          <cell r="AB111">
            <v>2.8333333333333332E-2</v>
          </cell>
        </row>
        <row r="112">
          <cell r="T112">
            <v>1.3020833333333334E-2</v>
          </cell>
          <cell r="X112">
            <v>3.4201388888888892E-2</v>
          </cell>
          <cell r="Z112">
            <v>5.016203703703704E-2</v>
          </cell>
          <cell r="AB112">
            <v>3.7071759259259256E-2</v>
          </cell>
        </row>
        <row r="113">
          <cell r="T113">
            <v>6.9791666666666665E-3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ysledky"/>
      <sheetName val="vysledky_postaru"/>
    </sheetNames>
    <sheetDataSet>
      <sheetData sheetId="0">
        <row r="5">
          <cell r="A5">
            <v>1</v>
          </cell>
          <cell r="B5">
            <v>24</v>
          </cell>
          <cell r="C5" t="str">
            <v>Jan</v>
          </cell>
          <cell r="D5" t="str">
            <v>Hron</v>
          </cell>
          <cell r="F5" t="str">
            <v>1981</v>
          </cell>
          <cell r="G5" t="str">
            <v>M4; muži 40-49 (1974-1983)</v>
          </cell>
          <cell r="H5" t="str">
            <v>Šumavský triatlon</v>
          </cell>
          <cell r="I5" t="str">
            <v>00:13:31,25</v>
          </cell>
          <cell r="J5" t="str">
            <v>(7)</v>
          </cell>
          <cell r="K5" t="str">
            <v>00:00:46,87</v>
          </cell>
          <cell r="L5" t="str">
            <v>00:35:32,95</v>
          </cell>
          <cell r="M5" t="str">
            <v>(1)</v>
          </cell>
          <cell r="O5" t="str">
            <v>00:21:36,56</v>
          </cell>
          <cell r="P5" t="str">
            <v>(2)</v>
          </cell>
          <cell r="Q5" t="str">
            <v>01:12:09,40</v>
          </cell>
        </row>
        <row r="6">
          <cell r="A6">
            <v>2</v>
          </cell>
          <cell r="B6">
            <v>37</v>
          </cell>
          <cell r="C6" t="str">
            <v>Martin</v>
          </cell>
          <cell r="D6" t="str">
            <v>Jabůrek</v>
          </cell>
          <cell r="F6" t="str">
            <v>1983</v>
          </cell>
          <cell r="G6" t="str">
            <v>M4; muži 40-49 (1974-1983)</v>
          </cell>
          <cell r="H6" t="str">
            <v>Hlincova Hora</v>
          </cell>
          <cell r="I6" t="str">
            <v>00:13:42,09</v>
          </cell>
          <cell r="J6" t="str">
            <v>(11)</v>
          </cell>
          <cell r="K6" t="str">
            <v>00:00:58,40</v>
          </cell>
          <cell r="L6" t="str">
            <v>00:35:53,96</v>
          </cell>
          <cell r="M6" t="str">
            <v>(2)</v>
          </cell>
          <cell r="O6" t="str">
            <v>00:21:52,21</v>
          </cell>
          <cell r="P6" t="str">
            <v>(3)</v>
          </cell>
          <cell r="Q6" t="str">
            <v>01:12:56,65</v>
          </cell>
        </row>
        <row r="7">
          <cell r="A7">
            <v>3</v>
          </cell>
          <cell r="B7">
            <v>31</v>
          </cell>
          <cell r="C7" t="str">
            <v>Ondřej</v>
          </cell>
          <cell r="D7" t="str">
            <v>Pařík</v>
          </cell>
          <cell r="F7" t="str">
            <v>1983</v>
          </cell>
          <cell r="G7" t="str">
            <v>M4; muži 40-49 (1974-1983)</v>
          </cell>
          <cell r="H7" t="str">
            <v>T. J. Sokol Kolín - atletika</v>
          </cell>
          <cell r="I7" t="str">
            <v>00:15:22,76</v>
          </cell>
          <cell r="J7" t="str">
            <v>(20)</v>
          </cell>
          <cell r="K7" t="str">
            <v>00:00:39,96</v>
          </cell>
          <cell r="L7" t="str">
            <v>00:37:34,99</v>
          </cell>
          <cell r="M7" t="str">
            <v>(5)</v>
          </cell>
          <cell r="O7" t="str">
            <v>00:21:12,62</v>
          </cell>
          <cell r="P7" t="str">
            <v>(1)</v>
          </cell>
          <cell r="Q7" t="str">
            <v>01:15:25,45</v>
          </cell>
          <cell r="T7" t="str">
            <v>Ano</v>
          </cell>
        </row>
        <row r="8">
          <cell r="A8">
            <v>4</v>
          </cell>
          <cell r="B8">
            <v>11</v>
          </cell>
          <cell r="C8" t="str">
            <v>Radek</v>
          </cell>
          <cell r="D8" t="str">
            <v>Vondruška</v>
          </cell>
          <cell r="F8" t="str">
            <v>1990</v>
          </cell>
          <cell r="G8" t="str">
            <v>M3; muži 30-39 (1984-1993)</v>
          </cell>
          <cell r="H8" t="str">
            <v>TT Tálín</v>
          </cell>
          <cell r="I8" t="str">
            <v>00:13:36,09</v>
          </cell>
          <cell r="J8" t="str">
            <v>(8)</v>
          </cell>
          <cell r="K8" t="str">
            <v>00:00:39,06</v>
          </cell>
          <cell r="L8" t="str">
            <v>00:39:17,65</v>
          </cell>
          <cell r="M8" t="str">
            <v>(10)</v>
          </cell>
          <cell r="O8" t="str">
            <v>00:22:18,85</v>
          </cell>
          <cell r="P8" t="str">
            <v>(4)</v>
          </cell>
          <cell r="Q8" t="str">
            <v>01:16:32,74</v>
          </cell>
          <cell r="T8" t="str">
            <v>Ano</v>
          </cell>
        </row>
        <row r="9">
          <cell r="A9">
            <v>5</v>
          </cell>
          <cell r="B9">
            <v>3</v>
          </cell>
          <cell r="C9" t="str">
            <v>Jaromír</v>
          </cell>
          <cell r="D9" t="str">
            <v>Šíp</v>
          </cell>
          <cell r="F9" t="str">
            <v>1979</v>
          </cell>
          <cell r="G9" t="str">
            <v>M4; muži 40-49 (1974-1983)</v>
          </cell>
          <cell r="H9" t="str">
            <v>TT Tálín</v>
          </cell>
          <cell r="I9" t="str">
            <v>00:14:01,90</v>
          </cell>
          <cell r="J9" t="str">
            <v>(14)</v>
          </cell>
          <cell r="K9" t="str">
            <v>00:00:44,45</v>
          </cell>
          <cell r="L9" t="str">
            <v>00:37:53,70</v>
          </cell>
          <cell r="M9" t="str">
            <v>(6)</v>
          </cell>
          <cell r="O9" t="str">
            <v>00:23:44,19</v>
          </cell>
          <cell r="P9" t="str">
            <v>(9)</v>
          </cell>
          <cell r="Q9" t="str">
            <v>01:17:01,20</v>
          </cell>
          <cell r="T9" t="str">
            <v>Ano</v>
          </cell>
        </row>
        <row r="10">
          <cell r="A10">
            <v>6</v>
          </cell>
          <cell r="B10">
            <v>23</v>
          </cell>
          <cell r="C10" t="str">
            <v>Karel</v>
          </cell>
          <cell r="D10" t="str">
            <v>Plánek</v>
          </cell>
          <cell r="F10" t="str">
            <v>1976</v>
          </cell>
          <cell r="G10" t="str">
            <v>M4; muži 40-49 (1974-1983)</v>
          </cell>
          <cell r="H10" t="str">
            <v>ŠuTri Prachatice</v>
          </cell>
          <cell r="I10" t="str">
            <v>00:15:08,05</v>
          </cell>
          <cell r="J10" t="str">
            <v>(18)</v>
          </cell>
          <cell r="K10" t="str">
            <v>00:00:43,14</v>
          </cell>
          <cell r="L10" t="str">
            <v>00:38:03,79</v>
          </cell>
          <cell r="M10" t="str">
            <v>(7)</v>
          </cell>
          <cell r="O10" t="str">
            <v>00:23:49,70</v>
          </cell>
          <cell r="P10" t="str">
            <v>(10)</v>
          </cell>
          <cell r="Q10" t="str">
            <v>01:18:27,64</v>
          </cell>
          <cell r="T10" t="str">
            <v>Ano</v>
          </cell>
        </row>
        <row r="11">
          <cell r="A11">
            <v>7</v>
          </cell>
          <cell r="B11">
            <v>16</v>
          </cell>
          <cell r="C11" t="str">
            <v>David</v>
          </cell>
          <cell r="D11" t="str">
            <v>Koranda</v>
          </cell>
          <cell r="F11" t="str">
            <v>1983</v>
          </cell>
          <cell r="G11" t="str">
            <v>M4; muži 40-49 (1974-1983)</v>
          </cell>
          <cell r="H11" t="str">
            <v>TriSK ČB</v>
          </cell>
          <cell r="I11" t="str">
            <v>00:13:25,13</v>
          </cell>
          <cell r="J11" t="str">
            <v>(6)</v>
          </cell>
          <cell r="K11" t="str">
            <v>00:00:46,37</v>
          </cell>
          <cell r="L11" t="str">
            <v>00:40:57,44</v>
          </cell>
          <cell r="M11" t="str">
            <v>(17)</v>
          </cell>
          <cell r="O11" t="str">
            <v>00:23:00,38</v>
          </cell>
          <cell r="P11" t="str">
            <v>(5)</v>
          </cell>
          <cell r="Q11" t="str">
            <v>01:18:55,66</v>
          </cell>
          <cell r="T11" t="str">
            <v>Ano</v>
          </cell>
        </row>
        <row r="12">
          <cell r="A12">
            <v>8</v>
          </cell>
          <cell r="B12">
            <v>13</v>
          </cell>
          <cell r="C12" t="str">
            <v>Miroslav</v>
          </cell>
          <cell r="D12" t="str">
            <v>Mikoláš</v>
          </cell>
          <cell r="F12" t="str">
            <v>1995</v>
          </cell>
          <cell r="G12" t="str">
            <v>M2; muži 20-29 (1994-2003)</v>
          </cell>
          <cell r="H12" t="str">
            <v>TriSK České Budějovice</v>
          </cell>
          <cell r="I12" t="str">
            <v>00:12:55,17</v>
          </cell>
          <cell r="J12" t="str">
            <v>(4)</v>
          </cell>
          <cell r="K12" t="str">
            <v>00:00:45,55</v>
          </cell>
          <cell r="L12" t="str">
            <v>00:40:16,21</v>
          </cell>
          <cell r="M12" t="str">
            <v>(16)</v>
          </cell>
          <cell r="O12" t="str">
            <v>00:25:43,62</v>
          </cell>
          <cell r="P12" t="str">
            <v>(16)</v>
          </cell>
          <cell r="Q12" t="str">
            <v>01:20:25,82</v>
          </cell>
          <cell r="T12" t="str">
            <v>Ano</v>
          </cell>
        </row>
        <row r="13">
          <cell r="A13">
            <v>9</v>
          </cell>
          <cell r="B13">
            <v>4</v>
          </cell>
          <cell r="C13" t="str">
            <v>Pavel</v>
          </cell>
          <cell r="D13" t="str">
            <v>Lácha</v>
          </cell>
          <cell r="F13" t="str">
            <v>1969</v>
          </cell>
          <cell r="G13" t="str">
            <v>M5; muži 50-59 (1964-1973)</v>
          </cell>
          <cell r="H13" t="str">
            <v>RESOLUTION TEAM</v>
          </cell>
          <cell r="I13" t="str">
            <v>00:16:13,04</v>
          </cell>
          <cell r="J13" t="str">
            <v>(25)</v>
          </cell>
          <cell r="K13" t="str">
            <v>00:00:36,77</v>
          </cell>
          <cell r="L13" t="str">
            <v>00:39:47,15</v>
          </cell>
          <cell r="M13" t="str">
            <v>(12)</v>
          </cell>
          <cell r="O13" t="str">
            <v>00:23:41,28</v>
          </cell>
          <cell r="P13" t="str">
            <v>(8)</v>
          </cell>
          <cell r="Q13" t="str">
            <v>01:21:10,05</v>
          </cell>
          <cell r="T13" t="str">
            <v>Ano</v>
          </cell>
        </row>
        <row r="14">
          <cell r="A14">
            <v>10</v>
          </cell>
          <cell r="B14">
            <v>15</v>
          </cell>
          <cell r="C14" t="str">
            <v>Ondřej</v>
          </cell>
          <cell r="D14" t="str">
            <v>Kokeš</v>
          </cell>
          <cell r="F14" t="str">
            <v>1989</v>
          </cell>
          <cell r="G14" t="str">
            <v>M3; muži 30-39 (1984-1993)</v>
          </cell>
          <cell r="H14" t="str">
            <v/>
          </cell>
          <cell r="I14" t="str">
            <v>00:16:46,33</v>
          </cell>
          <cell r="J14" t="str">
            <v>(28)</v>
          </cell>
          <cell r="K14" t="str">
            <v>00:01:20,29</v>
          </cell>
          <cell r="L14" t="str">
            <v>00:39:09,98</v>
          </cell>
          <cell r="M14" t="str">
            <v>(9)</v>
          </cell>
          <cell r="O14" t="str">
            <v>00:23:07,09</v>
          </cell>
          <cell r="P14" t="str">
            <v>(6)</v>
          </cell>
          <cell r="Q14" t="str">
            <v>01:21:36,91</v>
          </cell>
        </row>
        <row r="15">
          <cell r="A15">
            <v>11</v>
          </cell>
          <cell r="B15">
            <v>41</v>
          </cell>
          <cell r="C15" t="str">
            <v>Martin</v>
          </cell>
          <cell r="D15" t="str">
            <v>Hnízdil</v>
          </cell>
          <cell r="F15" t="str">
            <v>1991</v>
          </cell>
          <cell r="G15" t="str">
            <v>M3; muži 30-39 (1984-1993)</v>
          </cell>
          <cell r="H15" t="str">
            <v>RESOLUTION TEAM</v>
          </cell>
          <cell r="I15" t="str">
            <v>00:17:04,25</v>
          </cell>
          <cell r="J15" t="str">
            <v>(29)</v>
          </cell>
          <cell r="K15" t="str">
            <v>00:00:54,77</v>
          </cell>
          <cell r="L15" t="str">
            <v>00:39:21,04</v>
          </cell>
          <cell r="M15" t="str">
            <v>(11)</v>
          </cell>
          <cell r="O15" t="str">
            <v>00:23:39,97</v>
          </cell>
          <cell r="P15" t="str">
            <v>(7)</v>
          </cell>
          <cell r="Q15" t="str">
            <v>01:21:47,84</v>
          </cell>
          <cell r="T15" t="str">
            <v>Ano</v>
          </cell>
        </row>
        <row r="16">
          <cell r="A16">
            <v>12</v>
          </cell>
          <cell r="B16">
            <v>38</v>
          </cell>
          <cell r="C16" t="str">
            <v>Klára</v>
          </cell>
          <cell r="D16" t="str">
            <v>Filipová</v>
          </cell>
          <cell r="F16" t="str">
            <v>1995</v>
          </cell>
          <cell r="G16" t="str">
            <v>Z2; ženy 20-29 (1994-2003)</v>
          </cell>
          <cell r="H16" t="str">
            <v>Dolní Bukovsko</v>
          </cell>
          <cell r="I16" t="str">
            <v>00:13:39,63</v>
          </cell>
          <cell r="J16" t="str">
            <v>(10)</v>
          </cell>
          <cell r="K16" t="str">
            <v>00:00:57,18</v>
          </cell>
          <cell r="L16" t="str">
            <v>00:42:10,15</v>
          </cell>
          <cell r="M16" t="str">
            <v>(20)</v>
          </cell>
          <cell r="O16" t="str">
            <v>00:25:02,44</v>
          </cell>
          <cell r="P16" t="str">
            <v>(15)</v>
          </cell>
          <cell r="Q16" t="str">
            <v>01:22:32,62</v>
          </cell>
          <cell r="T16" t="str">
            <v>Ano</v>
          </cell>
        </row>
        <row r="17">
          <cell r="A17">
            <v>13</v>
          </cell>
          <cell r="B17">
            <v>6</v>
          </cell>
          <cell r="C17" t="str">
            <v>Vladimír</v>
          </cell>
          <cell r="D17" t="str">
            <v>Profant</v>
          </cell>
          <cell r="F17" t="str">
            <v>1970</v>
          </cell>
          <cell r="G17" t="str">
            <v>M5; muži 50-59 (1964-1973)</v>
          </cell>
          <cell r="H17" t="str">
            <v>Dinos TT ČB</v>
          </cell>
          <cell r="I17" t="str">
            <v>00:14:56,68</v>
          </cell>
          <cell r="J17" t="str">
            <v>(16)</v>
          </cell>
          <cell r="K17" t="str">
            <v>00:00:53,36</v>
          </cell>
          <cell r="L17" t="str">
            <v>00:41:48,28</v>
          </cell>
          <cell r="M17" t="str">
            <v>(19)</v>
          </cell>
          <cell r="O17" t="str">
            <v>00:24:24,59</v>
          </cell>
          <cell r="P17" t="str">
            <v>(11)</v>
          </cell>
          <cell r="Q17" t="str">
            <v>01:22:42,44</v>
          </cell>
          <cell r="T17" t="str">
            <v>Ano</v>
          </cell>
        </row>
        <row r="18">
          <cell r="A18">
            <v>14</v>
          </cell>
          <cell r="B18">
            <v>19</v>
          </cell>
          <cell r="C18" t="str">
            <v>Karel</v>
          </cell>
          <cell r="D18" t="str">
            <v>Juráň</v>
          </cell>
          <cell r="F18" t="str">
            <v>1974</v>
          </cell>
          <cell r="G18" t="str">
            <v>M4; muži 40-49 (1974-1983)</v>
          </cell>
          <cell r="H18" t="str">
            <v>TT Tálín</v>
          </cell>
          <cell r="I18" t="str">
            <v>00:16:11,69</v>
          </cell>
          <cell r="J18" t="str">
            <v>(24)</v>
          </cell>
          <cell r="K18" t="str">
            <v>00:01:13,77</v>
          </cell>
          <cell r="L18" t="str">
            <v>00:39:48,71</v>
          </cell>
          <cell r="M18" t="str">
            <v>(13)</v>
          </cell>
          <cell r="O18" t="str">
            <v>00:24:56,13</v>
          </cell>
          <cell r="P18" t="str">
            <v>(14)</v>
          </cell>
          <cell r="Q18" t="str">
            <v>01:23:00,51</v>
          </cell>
          <cell r="T18" t="str">
            <v>Ano</v>
          </cell>
        </row>
        <row r="19">
          <cell r="A19">
            <v>15</v>
          </cell>
          <cell r="B19">
            <v>42</v>
          </cell>
          <cell r="C19" t="str">
            <v>Petr</v>
          </cell>
          <cell r="D19" t="str">
            <v>Houska</v>
          </cell>
          <cell r="F19" t="str">
            <v>1981</v>
          </cell>
          <cell r="G19" t="str">
            <v>M4; muži 40-49 (1974-1983)</v>
          </cell>
          <cell r="H19" t="str">
            <v>RESOLUTION TEAM</v>
          </cell>
          <cell r="I19" t="str">
            <v>00:13:45,38</v>
          </cell>
          <cell r="J19" t="str">
            <v>(12)</v>
          </cell>
          <cell r="K19" t="str">
            <v>00:01:02,05</v>
          </cell>
          <cell r="L19" t="str">
            <v>00:41:04,66</v>
          </cell>
          <cell r="M19" t="str">
            <v>(18)</v>
          </cell>
          <cell r="O19" t="str">
            <v>00:26:46,78</v>
          </cell>
          <cell r="P19" t="str">
            <v>(19)</v>
          </cell>
          <cell r="Q19" t="str">
            <v>01:23:31,74</v>
          </cell>
          <cell r="T19" t="str">
            <v>Ano</v>
          </cell>
        </row>
        <row r="20">
          <cell r="A20">
            <v>16</v>
          </cell>
          <cell r="B20">
            <v>7</v>
          </cell>
          <cell r="C20" t="str">
            <v>Jaroslava</v>
          </cell>
          <cell r="D20" t="str">
            <v>Hlínová</v>
          </cell>
          <cell r="F20" t="str">
            <v>1980</v>
          </cell>
          <cell r="G20" t="str">
            <v>Z4; ženy 40-49 (1974-1983)</v>
          </cell>
          <cell r="H20" t="str">
            <v>TT Tálín</v>
          </cell>
          <cell r="I20" t="str">
            <v>00:11:46,70</v>
          </cell>
          <cell r="J20" t="str">
            <v>(2)</v>
          </cell>
          <cell r="K20" t="str">
            <v>00:00:43,95</v>
          </cell>
          <cell r="L20" t="str">
            <v>00:42:47,96</v>
          </cell>
          <cell r="M20" t="str">
            <v>(21)</v>
          </cell>
          <cell r="O20" t="str">
            <v>00:28:47,58</v>
          </cell>
          <cell r="P20" t="str">
            <v>(25)</v>
          </cell>
          <cell r="Q20" t="str">
            <v>01:24:52,49</v>
          </cell>
          <cell r="T20" t="str">
            <v>Ano</v>
          </cell>
        </row>
        <row r="21">
          <cell r="A21">
            <v>17</v>
          </cell>
          <cell r="B21">
            <v>8</v>
          </cell>
          <cell r="C21" t="str">
            <v>Jan</v>
          </cell>
          <cell r="D21" t="str">
            <v>Lacina</v>
          </cell>
          <cell r="F21" t="str">
            <v>1980</v>
          </cell>
          <cell r="G21" t="str">
            <v>M4; muži 40-49 (1974-1983)</v>
          </cell>
          <cell r="H21" t="str">
            <v>Prodoli Racing Team</v>
          </cell>
          <cell r="I21" t="str">
            <v>00:16:39,03</v>
          </cell>
          <cell r="J21" t="str">
            <v>(27)</v>
          </cell>
          <cell r="K21" t="str">
            <v>00:01:21,92</v>
          </cell>
          <cell r="L21" t="str">
            <v>00:40:00,74</v>
          </cell>
          <cell r="M21" t="str">
            <v>(15)</v>
          </cell>
          <cell r="O21" t="str">
            <v>00:26:36,33</v>
          </cell>
          <cell r="P21" t="str">
            <v>(17)</v>
          </cell>
          <cell r="Q21" t="str">
            <v>01:25:26,43</v>
          </cell>
          <cell r="T21" t="str">
            <v>Ano</v>
          </cell>
        </row>
        <row r="22">
          <cell r="A22">
            <v>18</v>
          </cell>
          <cell r="B22">
            <v>9</v>
          </cell>
          <cell r="C22" t="str">
            <v>Petra</v>
          </cell>
          <cell r="D22" t="str">
            <v>Fořtová</v>
          </cell>
          <cell r="F22" t="str">
            <v>2002</v>
          </cell>
          <cell r="G22" t="str">
            <v>Z2; ženy 20-29 (1994-2003)</v>
          </cell>
          <cell r="H22" t="str">
            <v>Plavecký klub Písek</v>
          </cell>
          <cell r="I22" t="str">
            <v>00:13:36,84</v>
          </cell>
          <cell r="J22" t="str">
            <v>(9)</v>
          </cell>
          <cell r="K22" t="str">
            <v>00:01:04,29</v>
          </cell>
          <cell r="L22" t="str">
            <v>00:43:22,38</v>
          </cell>
          <cell r="M22" t="str">
            <v>(23)</v>
          </cell>
          <cell r="O22" t="str">
            <v>00:26:50,89</v>
          </cell>
          <cell r="P22" t="str">
            <v>(20)</v>
          </cell>
          <cell r="Q22" t="str">
            <v>01:25:35,51</v>
          </cell>
        </row>
        <row r="23">
          <cell r="A23">
            <v>19</v>
          </cell>
          <cell r="B23">
            <v>26</v>
          </cell>
          <cell r="C23" t="str">
            <v>Pavel</v>
          </cell>
          <cell r="D23" t="str">
            <v>Skalka</v>
          </cell>
          <cell r="F23" t="str">
            <v>1970</v>
          </cell>
          <cell r="G23" t="str">
            <v>M5; muži 50-59 (1964-1973)</v>
          </cell>
          <cell r="H23" t="str">
            <v>Lipí</v>
          </cell>
          <cell r="I23" t="str">
            <v>00:19:46,90</v>
          </cell>
          <cell r="J23" t="str">
            <v>(39)</v>
          </cell>
          <cell r="K23" t="str">
            <v>00:00:45,66</v>
          </cell>
          <cell r="L23" t="str">
            <v>00:39:56,13</v>
          </cell>
          <cell r="M23" t="str">
            <v>(14)</v>
          </cell>
          <cell r="O23" t="str">
            <v>00:24:35,16</v>
          </cell>
          <cell r="P23" t="str">
            <v>(13)</v>
          </cell>
          <cell r="Q23" t="str">
            <v>01:25:43,06</v>
          </cell>
        </row>
        <row r="24">
          <cell r="A24">
            <v>20</v>
          </cell>
          <cell r="B24">
            <v>27</v>
          </cell>
          <cell r="C24" t="str">
            <v>Radek</v>
          </cell>
          <cell r="D24" t="str">
            <v>Lácha</v>
          </cell>
          <cell r="F24" t="str">
            <v>1971</v>
          </cell>
          <cell r="G24" t="str">
            <v>M5; muži 50-59 (1964-1973)</v>
          </cell>
          <cell r="H24" t="str">
            <v>RESOLUTION TEAM</v>
          </cell>
          <cell r="I24" t="str">
            <v>00:16:14,46</v>
          </cell>
          <cell r="J24" t="str">
            <v>(26)</v>
          </cell>
          <cell r="K24" t="str">
            <v>00:00:51,73</v>
          </cell>
          <cell r="L24" t="str">
            <v>00:42:48,97</v>
          </cell>
          <cell r="M24" t="str">
            <v>(22)</v>
          </cell>
          <cell r="O24" t="str">
            <v>00:28:37,43</v>
          </cell>
          <cell r="P24" t="str">
            <v>(24)</v>
          </cell>
          <cell r="Q24" t="str">
            <v>01:29:15,02</v>
          </cell>
          <cell r="T24" t="str">
            <v>Ano</v>
          </cell>
        </row>
        <row r="25">
          <cell r="A25">
            <v>21</v>
          </cell>
          <cell r="B25">
            <v>10</v>
          </cell>
          <cell r="C25" t="str">
            <v>Jan</v>
          </cell>
          <cell r="D25" t="str">
            <v>Dvořák</v>
          </cell>
          <cell r="F25" t="str">
            <v>1979</v>
          </cell>
          <cell r="G25" t="str">
            <v>M4; muži 40-49 (1974-1983)</v>
          </cell>
          <cell r="H25" t="str">
            <v>SpectrumBike Racing</v>
          </cell>
          <cell r="I25" t="str">
            <v>00:22:17,36</v>
          </cell>
          <cell r="J25" t="str">
            <v>(42)</v>
          </cell>
          <cell r="K25" t="str">
            <v>00:01:28,13</v>
          </cell>
          <cell r="L25" t="str">
            <v>00:38:53,03</v>
          </cell>
          <cell r="M25" t="str">
            <v>(8)</v>
          </cell>
          <cell r="O25" t="str">
            <v>00:26:40,06</v>
          </cell>
          <cell r="P25" t="str">
            <v>(18)</v>
          </cell>
          <cell r="Q25" t="str">
            <v>01:29:49,58</v>
          </cell>
          <cell r="T25" t="str">
            <v>Ano</v>
          </cell>
        </row>
        <row r="26">
          <cell r="A26">
            <v>22</v>
          </cell>
          <cell r="B26">
            <v>14</v>
          </cell>
          <cell r="C26" t="str">
            <v>Jana</v>
          </cell>
          <cell r="D26" t="str">
            <v>Vondrušková</v>
          </cell>
          <cell r="F26" t="str">
            <v>1989</v>
          </cell>
          <cell r="G26" t="str">
            <v>Z3; ženy 30-39 (1984-1993)</v>
          </cell>
          <cell r="H26" t="str">
            <v>TT Tálín</v>
          </cell>
          <cell r="I26" t="str">
            <v>00:14:55,17</v>
          </cell>
          <cell r="J26" t="str">
            <v>(15)</v>
          </cell>
          <cell r="K26" t="str">
            <v>00:00:44,31</v>
          </cell>
          <cell r="L26" t="str">
            <v>00:46:41,96</v>
          </cell>
          <cell r="M26" t="str">
            <v>(31)</v>
          </cell>
          <cell r="O26" t="str">
            <v>00:26:51,77</v>
          </cell>
          <cell r="P26" t="str">
            <v>(21)</v>
          </cell>
          <cell r="Q26" t="str">
            <v>01:29:53,98</v>
          </cell>
          <cell r="T26" t="str">
            <v>Ano</v>
          </cell>
        </row>
        <row r="27">
          <cell r="A27">
            <v>23</v>
          </cell>
          <cell r="B27">
            <v>36</v>
          </cell>
          <cell r="C27" t="str">
            <v>František</v>
          </cell>
          <cell r="D27" t="str">
            <v>Kysel</v>
          </cell>
          <cell r="F27" t="str">
            <v>1976</v>
          </cell>
          <cell r="G27" t="str">
            <v>M4; muži 40-49 (1974-1983)</v>
          </cell>
          <cell r="H27" t="str">
            <v>Dinos TT ČB</v>
          </cell>
          <cell r="I27" t="str">
            <v>00:15:36,31</v>
          </cell>
          <cell r="J27" t="str">
            <v>(22)</v>
          </cell>
          <cell r="K27" t="str">
            <v>00:01:13,69</v>
          </cell>
          <cell r="L27" t="str">
            <v>00:45:19,91</v>
          </cell>
          <cell r="M27" t="str">
            <v>(26)</v>
          </cell>
          <cell r="O27" t="str">
            <v>00:26:53,97</v>
          </cell>
          <cell r="P27" t="str">
            <v>(22)</v>
          </cell>
          <cell r="Q27" t="str">
            <v>01:30:05,14</v>
          </cell>
          <cell r="T27" t="str">
            <v>Ano</v>
          </cell>
        </row>
        <row r="28">
          <cell r="A28">
            <v>24</v>
          </cell>
          <cell r="B28">
            <v>21</v>
          </cell>
          <cell r="C28" t="str">
            <v>Tereza</v>
          </cell>
          <cell r="D28" t="str">
            <v>Tučková</v>
          </cell>
          <cell r="F28" t="str">
            <v>2007</v>
          </cell>
          <cell r="G28" t="str">
            <v>Z1; ženy 16-19 (2004-2007)</v>
          </cell>
          <cell r="H28" t="str">
            <v>TriSK ČB</v>
          </cell>
          <cell r="I28" t="str">
            <v>00:11:34,46</v>
          </cell>
          <cell r="J28" t="str">
            <v>(1)</v>
          </cell>
          <cell r="K28" t="str">
            <v>00:00:39,03</v>
          </cell>
          <cell r="L28" t="str">
            <v>00:49:39,64</v>
          </cell>
          <cell r="M28" t="str">
            <v>(37)</v>
          </cell>
          <cell r="O28" t="str">
            <v>00:27:38,18</v>
          </cell>
          <cell r="P28" t="str">
            <v>(23)</v>
          </cell>
          <cell r="Q28" t="str">
            <v>01:30:11,89</v>
          </cell>
        </row>
        <row r="29">
          <cell r="A29">
            <v>25</v>
          </cell>
          <cell r="B29">
            <v>12</v>
          </cell>
          <cell r="C29" t="str">
            <v>Pavel</v>
          </cell>
          <cell r="D29" t="str">
            <v>Pilař</v>
          </cell>
          <cell r="F29" t="str">
            <v>1990</v>
          </cell>
          <cell r="G29" t="str">
            <v>M3; muži 30-39 (1984-1993)</v>
          </cell>
          <cell r="H29" t="str">
            <v>TriSK České Budějovice</v>
          </cell>
          <cell r="I29" t="str">
            <v>00:13:51,40</v>
          </cell>
          <cell r="J29" t="str">
            <v>(13)</v>
          </cell>
          <cell r="K29" t="str">
            <v>00:00:57,53</v>
          </cell>
          <cell r="L29" t="str">
            <v>00:44:13,72</v>
          </cell>
          <cell r="M29" t="str">
            <v>(25)</v>
          </cell>
          <cell r="O29" t="str">
            <v>00:30:52,18</v>
          </cell>
          <cell r="P29" t="str">
            <v>(30)</v>
          </cell>
          <cell r="Q29" t="str">
            <v>01:30:54,15</v>
          </cell>
          <cell r="T29" t="str">
            <v>Ano</v>
          </cell>
        </row>
        <row r="30">
          <cell r="A30">
            <v>26</v>
          </cell>
          <cell r="B30">
            <v>2</v>
          </cell>
          <cell r="C30" t="str">
            <v>Jana</v>
          </cell>
          <cell r="D30" t="str">
            <v>Tučková</v>
          </cell>
          <cell r="F30" t="str">
            <v>1982</v>
          </cell>
          <cell r="G30" t="str">
            <v>Z4; ženy 40-49 (1974-1983)</v>
          </cell>
          <cell r="H30" t="str">
            <v>TriSK ČB</v>
          </cell>
          <cell r="I30" t="str">
            <v>00:18:36,55</v>
          </cell>
          <cell r="J30" t="str">
            <v>(37)</v>
          </cell>
          <cell r="K30" t="str">
            <v>00:01:01,81</v>
          </cell>
          <cell r="L30" t="str">
            <v>00:46:31,00</v>
          </cell>
          <cell r="M30" t="str">
            <v>(30)</v>
          </cell>
          <cell r="O30" t="str">
            <v>00:24:30,04</v>
          </cell>
          <cell r="P30" t="str">
            <v>(12)</v>
          </cell>
          <cell r="Q30" t="str">
            <v>01:31:56,47</v>
          </cell>
          <cell r="T30" t="str">
            <v>Ano</v>
          </cell>
        </row>
        <row r="31">
          <cell r="A31">
            <v>27</v>
          </cell>
          <cell r="B31">
            <v>30</v>
          </cell>
          <cell r="C31" t="str">
            <v>Tomáš</v>
          </cell>
          <cell r="D31" t="str">
            <v>Machník</v>
          </cell>
          <cell r="F31" t="str">
            <v>1998</v>
          </cell>
          <cell r="G31" t="str">
            <v>M2; muži 20-29 (1994-2003)</v>
          </cell>
          <cell r="H31" t="str">
            <v>ŠuTri Prachatice</v>
          </cell>
          <cell r="I31" t="str">
            <v>00:13:04,15</v>
          </cell>
          <cell r="J31" t="str">
            <v>(5)</v>
          </cell>
          <cell r="K31" t="str">
            <v>00:00:57,58</v>
          </cell>
          <cell r="L31" t="str">
            <v>00:47:02,56</v>
          </cell>
          <cell r="M31" t="str">
            <v>(33)</v>
          </cell>
          <cell r="O31" t="str">
            <v>00:30:20,49</v>
          </cell>
          <cell r="P31" t="str">
            <v>(28)</v>
          </cell>
          <cell r="Q31" t="str">
            <v>01:32:14,46</v>
          </cell>
          <cell r="T31" t="str">
            <v>Ano</v>
          </cell>
        </row>
        <row r="32">
          <cell r="A32">
            <v>28</v>
          </cell>
          <cell r="B32">
            <v>39</v>
          </cell>
          <cell r="C32" t="str">
            <v>Tereza</v>
          </cell>
          <cell r="D32" t="str">
            <v>Zwettler</v>
          </cell>
          <cell r="F32" t="str">
            <v>1994</v>
          </cell>
          <cell r="G32" t="str">
            <v>Z2; ženy 20-29 (1994-2003)</v>
          </cell>
          <cell r="H32" t="str">
            <v>Musher klub JCC</v>
          </cell>
          <cell r="I32" t="str">
            <v>00:16:01,53</v>
          </cell>
          <cell r="J32" t="str">
            <v>(23)</v>
          </cell>
          <cell r="K32" t="str">
            <v>00:01:33,37</v>
          </cell>
          <cell r="L32" t="str">
            <v>00:46:01,13</v>
          </cell>
          <cell r="M32" t="str">
            <v>(27)</v>
          </cell>
          <cell r="O32" t="str">
            <v>00:29:38,78</v>
          </cell>
          <cell r="P32" t="str">
            <v>(27)</v>
          </cell>
          <cell r="Q32" t="str">
            <v>01:33:58,07</v>
          </cell>
          <cell r="T32" t="str">
            <v>Ano</v>
          </cell>
        </row>
        <row r="33">
          <cell r="A33">
            <v>29</v>
          </cell>
          <cell r="B33">
            <v>44</v>
          </cell>
          <cell r="C33" t="str">
            <v>Roman</v>
          </cell>
          <cell r="D33" t="str">
            <v>Pech</v>
          </cell>
          <cell r="F33" t="str">
            <v>1962</v>
          </cell>
          <cell r="G33" t="str">
            <v>M6; muži 60-69 (1954-1963)</v>
          </cell>
          <cell r="I33" t="str">
            <v>00:18:42,74</v>
          </cell>
          <cell r="J33" t="str">
            <v>(38)</v>
          </cell>
          <cell r="K33" t="str">
            <v>00:01:03,52</v>
          </cell>
          <cell r="L33" t="str">
            <v>00:46:16,05</v>
          </cell>
          <cell r="M33" t="str">
            <v>(29)</v>
          </cell>
          <cell r="O33" t="str">
            <v>00:28:49,62</v>
          </cell>
          <cell r="P33" t="str">
            <v>(26)</v>
          </cell>
          <cell r="Q33" t="str">
            <v>01:35:49,56</v>
          </cell>
        </row>
        <row r="34">
          <cell r="A34">
            <v>30</v>
          </cell>
          <cell r="B34">
            <v>35</v>
          </cell>
          <cell r="C34" t="str">
            <v>Marek</v>
          </cell>
          <cell r="D34" t="str">
            <v>Hejna</v>
          </cell>
          <cell r="F34" t="str">
            <v>1980</v>
          </cell>
          <cell r="G34" t="str">
            <v>M4; muži 40-49 (1974-1983)</v>
          </cell>
          <cell r="H34" t="str">
            <v>BJEŽ RACING TEAM</v>
          </cell>
          <cell r="I34" t="str">
            <v>00:15:09,93</v>
          </cell>
          <cell r="J34" t="str">
            <v>(19)</v>
          </cell>
          <cell r="K34" t="str">
            <v>00:01:03,13</v>
          </cell>
          <cell r="L34" t="str">
            <v>00:47:43,83</v>
          </cell>
          <cell r="M34" t="str">
            <v>(34)</v>
          </cell>
          <cell r="O34" t="str">
            <v>00:32:54,94</v>
          </cell>
          <cell r="P34" t="str">
            <v>(35)</v>
          </cell>
          <cell r="Q34" t="str">
            <v>01:37:49,93</v>
          </cell>
        </row>
        <row r="35">
          <cell r="A35">
            <v>31</v>
          </cell>
          <cell r="B35">
            <v>1</v>
          </cell>
          <cell r="C35" t="str">
            <v>Jan</v>
          </cell>
          <cell r="D35" t="str">
            <v>Trčka</v>
          </cell>
          <cell r="F35" t="str">
            <v>1968</v>
          </cell>
          <cell r="G35" t="str">
            <v>M5; muži 50-59 (1964-1973)</v>
          </cell>
          <cell r="H35" t="str">
            <v>Albeř 92</v>
          </cell>
          <cell r="I35" t="str">
            <v>00:18:33,60</v>
          </cell>
          <cell r="J35" t="str">
            <v>(36)</v>
          </cell>
          <cell r="K35" t="str">
            <v>00:01:51,47</v>
          </cell>
          <cell r="L35" t="str">
            <v>00:47:01,69</v>
          </cell>
          <cell r="M35" t="str">
            <v>(32)</v>
          </cell>
          <cell r="O35" t="str">
            <v>00:31:23,80</v>
          </cell>
          <cell r="P35" t="str">
            <v>(33)</v>
          </cell>
          <cell r="Q35" t="str">
            <v>01:40:03,29</v>
          </cell>
          <cell r="T35" t="str">
            <v>Ano</v>
          </cell>
        </row>
        <row r="36">
          <cell r="A36">
            <v>32</v>
          </cell>
          <cell r="B36">
            <v>29</v>
          </cell>
          <cell r="C36" t="str">
            <v>Michal</v>
          </cell>
          <cell r="D36" t="str">
            <v>Povolný</v>
          </cell>
          <cell r="F36" t="str">
            <v>1977</v>
          </cell>
          <cell r="G36" t="str">
            <v>M4; muži 40-49 (1974-1983)</v>
          </cell>
          <cell r="H36" t="str">
            <v>Líbovo potěr</v>
          </cell>
          <cell r="I36" t="str">
            <v>00:17:52,61</v>
          </cell>
          <cell r="J36" t="str">
            <v>(33)</v>
          </cell>
          <cell r="K36" t="str">
            <v>00:01:10,22</v>
          </cell>
          <cell r="L36" t="str">
            <v>00:49:57,44</v>
          </cell>
          <cell r="M36" t="str">
            <v>(38)</v>
          </cell>
          <cell r="O36" t="str">
            <v>00:30:33,29</v>
          </cell>
          <cell r="P36" t="str">
            <v>(29)</v>
          </cell>
          <cell r="Q36" t="str">
            <v>01:40:34,60</v>
          </cell>
          <cell r="T36" t="str">
            <v>Ano</v>
          </cell>
        </row>
        <row r="37">
          <cell r="A37">
            <v>33</v>
          </cell>
          <cell r="B37">
            <v>18</v>
          </cell>
          <cell r="C37" t="str">
            <v>Dana</v>
          </cell>
          <cell r="D37" t="str">
            <v>Adámková</v>
          </cell>
          <cell r="F37" t="str">
            <v>1980</v>
          </cell>
          <cell r="G37" t="str">
            <v>Z4; ženy 40-49 (1974-1983)</v>
          </cell>
          <cell r="H37" t="str">
            <v>TT Tálín</v>
          </cell>
          <cell r="I37" t="str">
            <v>00:18:09,79</v>
          </cell>
          <cell r="J37" t="str">
            <v>(35)</v>
          </cell>
          <cell r="K37" t="str">
            <v>00:01:07,78</v>
          </cell>
          <cell r="L37" t="str">
            <v>00:46:10,09</v>
          </cell>
          <cell r="M37" t="str">
            <v>(28)</v>
          </cell>
          <cell r="O37" t="str">
            <v>00:34:26,14</v>
          </cell>
          <cell r="P37" t="str">
            <v>(37)</v>
          </cell>
          <cell r="Q37" t="str">
            <v>01:40:57,16</v>
          </cell>
          <cell r="T37" t="str">
            <v>Ano</v>
          </cell>
        </row>
        <row r="38">
          <cell r="A38">
            <v>34</v>
          </cell>
          <cell r="B38">
            <v>17</v>
          </cell>
          <cell r="C38" t="str">
            <v>Jan</v>
          </cell>
          <cell r="D38" t="str">
            <v>Mikoláš</v>
          </cell>
          <cell r="F38" t="str">
            <v>1961</v>
          </cell>
          <cell r="G38" t="str">
            <v>M6; muži 60-69 (1954-1963)</v>
          </cell>
          <cell r="H38" t="str">
            <v>Trisk České Budějovice</v>
          </cell>
          <cell r="I38" t="str">
            <v>00:17:48,77</v>
          </cell>
          <cell r="J38" t="str">
            <v>(32)</v>
          </cell>
          <cell r="K38" t="str">
            <v>00:01:03,98</v>
          </cell>
          <cell r="L38" t="str">
            <v>00:48:31,29</v>
          </cell>
          <cell r="M38" t="str">
            <v>(36)</v>
          </cell>
          <cell r="O38" t="str">
            <v>00:34:22,77</v>
          </cell>
          <cell r="P38" t="str">
            <v>(36)</v>
          </cell>
          <cell r="Q38" t="str">
            <v>01:42:37,18</v>
          </cell>
          <cell r="T38" t="str">
            <v>Ano</v>
          </cell>
        </row>
        <row r="39">
          <cell r="A39">
            <v>35</v>
          </cell>
          <cell r="B39">
            <v>43</v>
          </cell>
          <cell r="C39" t="str">
            <v>Radim</v>
          </cell>
          <cell r="D39" t="str">
            <v>Valdauf</v>
          </cell>
          <cell r="F39" t="str">
            <v>1965</v>
          </cell>
          <cell r="G39" t="str">
            <v>M5; muži 50-59 (1964-1973)</v>
          </cell>
          <cell r="H39" t="str">
            <v>Hluboká nad Vltavou</v>
          </cell>
          <cell r="I39" t="str">
            <v>00:17:57,44</v>
          </cell>
          <cell r="J39" t="str">
            <v>(34)</v>
          </cell>
          <cell r="K39" t="str">
            <v>00:01:24,77</v>
          </cell>
          <cell r="L39" t="str">
            <v>00:47:50,71</v>
          </cell>
          <cell r="M39" t="str">
            <v>(35)</v>
          </cell>
          <cell r="O39" t="str">
            <v>00:34:46,35</v>
          </cell>
          <cell r="P39" t="str">
            <v>(38)</v>
          </cell>
          <cell r="Q39" t="str">
            <v>01:42:56,64</v>
          </cell>
          <cell r="T39" t="str">
            <v>Ano</v>
          </cell>
        </row>
        <row r="40">
          <cell r="A40">
            <v>36</v>
          </cell>
          <cell r="B40">
            <v>32</v>
          </cell>
          <cell r="C40" t="str">
            <v>Pavla</v>
          </cell>
          <cell r="D40" t="str">
            <v>Hrníčková</v>
          </cell>
          <cell r="F40" t="str">
            <v>1985</v>
          </cell>
          <cell r="G40" t="str">
            <v>Z3; ženy 30-39 (1984-1993)</v>
          </cell>
          <cell r="H40" t="str">
            <v>MC Český ráj</v>
          </cell>
          <cell r="I40" t="str">
            <v>00:25:28,03</v>
          </cell>
          <cell r="J40" t="str">
            <v>(44)</v>
          </cell>
          <cell r="K40" t="str">
            <v>00:01:25,58</v>
          </cell>
          <cell r="L40" t="str">
            <v>00:43:50,25</v>
          </cell>
          <cell r="M40" t="str">
            <v>(24)</v>
          </cell>
          <cell r="O40" t="str">
            <v>00:32:47,76</v>
          </cell>
          <cell r="P40" t="str">
            <v>(34)</v>
          </cell>
          <cell r="Q40" t="str">
            <v>01:44:49,52</v>
          </cell>
        </row>
        <row r="41">
          <cell r="A41">
            <v>37</v>
          </cell>
          <cell r="B41">
            <v>20</v>
          </cell>
          <cell r="C41" t="str">
            <v>Milan</v>
          </cell>
          <cell r="D41" t="str">
            <v>Mach</v>
          </cell>
          <cell r="F41" t="str">
            <v>1967</v>
          </cell>
          <cell r="G41" t="str">
            <v>M5; muži 50-59 (1964-1973)</v>
          </cell>
          <cell r="H41" t="str">
            <v>ŠuTri Prachatice</v>
          </cell>
          <cell r="I41" t="str">
            <v>00:20:31,29</v>
          </cell>
          <cell r="J41" t="str">
            <v>(41)</v>
          </cell>
          <cell r="K41" t="str">
            <v>00:01:09,40</v>
          </cell>
          <cell r="L41" t="str">
            <v>00:50:48,51</v>
          </cell>
          <cell r="M41" t="str">
            <v>(40)</v>
          </cell>
          <cell r="O41" t="str">
            <v>00:31:15,45</v>
          </cell>
          <cell r="P41" t="str">
            <v>(31)</v>
          </cell>
          <cell r="Q41" t="str">
            <v>01:45:01,40</v>
          </cell>
          <cell r="T41" t="str">
            <v>Ano</v>
          </cell>
        </row>
        <row r="42">
          <cell r="A42">
            <v>38</v>
          </cell>
          <cell r="B42">
            <v>22</v>
          </cell>
          <cell r="C42" t="str">
            <v>Miroslav</v>
          </cell>
          <cell r="D42" t="str">
            <v>Křížek</v>
          </cell>
          <cell r="F42" t="str">
            <v>1976</v>
          </cell>
          <cell r="G42" t="str">
            <v>M4; muži 40-49 (1974-1983)</v>
          </cell>
          <cell r="H42" t="str">
            <v>Kaplice</v>
          </cell>
          <cell r="I42" t="str">
            <v>00:17:39,54</v>
          </cell>
          <cell r="J42" t="str">
            <v>(31)</v>
          </cell>
          <cell r="K42" t="str">
            <v>00:00:57,91</v>
          </cell>
          <cell r="L42" t="str">
            <v>00:50:50,04</v>
          </cell>
          <cell r="M42" t="str">
            <v>(41)</v>
          </cell>
          <cell r="O42" t="str">
            <v>00:36:33,36</v>
          </cell>
          <cell r="P42" t="str">
            <v>(41)</v>
          </cell>
          <cell r="Q42" t="str">
            <v>01:47:18,52</v>
          </cell>
          <cell r="T42" t="str">
            <v>Ano</v>
          </cell>
        </row>
        <row r="43">
          <cell r="A43">
            <v>39</v>
          </cell>
          <cell r="B43">
            <v>40</v>
          </cell>
          <cell r="C43" t="str">
            <v>Jiří</v>
          </cell>
          <cell r="D43" t="str">
            <v>Smetana</v>
          </cell>
          <cell r="F43" t="str">
            <v>1953</v>
          </cell>
          <cell r="G43" t="str">
            <v>M7; muži 70+ (1953 a starší)</v>
          </cell>
          <cell r="H43" t="str">
            <v>ČIKO Č. Krumlov</v>
          </cell>
          <cell r="I43" t="str">
            <v>00:19:56,64</v>
          </cell>
          <cell r="J43" t="str">
            <v>(40)</v>
          </cell>
          <cell r="K43" t="str">
            <v>00:01:14,62</v>
          </cell>
          <cell r="L43" t="str">
            <v>00:50:40,01</v>
          </cell>
          <cell r="M43" t="str">
            <v>(39)</v>
          </cell>
          <cell r="O43" t="str">
            <v>00:35:54,14</v>
          </cell>
          <cell r="P43" t="str">
            <v>(39)</v>
          </cell>
          <cell r="Q43" t="str">
            <v>01:49:17,82</v>
          </cell>
          <cell r="T43" t="str">
            <v>Ano</v>
          </cell>
        </row>
        <row r="44">
          <cell r="A44">
            <v>40</v>
          </cell>
          <cell r="B44">
            <v>25</v>
          </cell>
          <cell r="C44" t="str">
            <v>Božena</v>
          </cell>
          <cell r="D44" t="str">
            <v>Hronová</v>
          </cell>
          <cell r="F44" t="str">
            <v>1954</v>
          </cell>
          <cell r="G44" t="str">
            <v>Z5; ženy 50+ (1973 a starší)</v>
          </cell>
          <cell r="H44" t="str">
            <v>Šumavský triatlon</v>
          </cell>
          <cell r="I44" t="str">
            <v>00:22:25,68</v>
          </cell>
          <cell r="J44" t="str">
            <v>(43)</v>
          </cell>
          <cell r="K44" t="str">
            <v>00:01:34,05</v>
          </cell>
          <cell r="L44" t="str">
            <v>00:51:48,43</v>
          </cell>
          <cell r="M44" t="str">
            <v>(42)</v>
          </cell>
          <cell r="O44" t="str">
            <v>00:31:22,57</v>
          </cell>
          <cell r="P44" t="str">
            <v>(32)</v>
          </cell>
          <cell r="Q44" t="str">
            <v>01:49:24,08</v>
          </cell>
          <cell r="T44" t="str">
            <v>Ano</v>
          </cell>
        </row>
        <row r="45">
          <cell r="A45">
            <v>41</v>
          </cell>
          <cell r="B45">
            <v>5</v>
          </cell>
          <cell r="C45" t="str">
            <v>Vladimír</v>
          </cell>
          <cell r="D45" t="str">
            <v>Jahoda</v>
          </cell>
          <cell r="F45" t="str">
            <v>1963</v>
          </cell>
          <cell r="G45" t="str">
            <v>M6; muži 60-69 (1954-1963)</v>
          </cell>
          <cell r="H45" t="str">
            <v>TT Tálín</v>
          </cell>
          <cell r="I45" t="str">
            <v>00:17:16,93</v>
          </cell>
          <cell r="J45" t="str">
            <v>(30)</v>
          </cell>
          <cell r="K45" t="str">
            <v>00:01:08,51</v>
          </cell>
          <cell r="L45" t="str">
            <v>00:57:46,39</v>
          </cell>
          <cell r="M45" t="str">
            <v>(43)</v>
          </cell>
          <cell r="O45" t="str">
            <v>00:36:14,62</v>
          </cell>
          <cell r="P45" t="str">
            <v>(40)</v>
          </cell>
          <cell r="Q45" t="str">
            <v>01:53:46,95</v>
          </cell>
          <cell r="T45" t="str">
            <v>Ano</v>
          </cell>
        </row>
        <row r="46">
          <cell r="A46" t="str">
            <v>DNF</v>
          </cell>
          <cell r="B46">
            <v>28</v>
          </cell>
          <cell r="C46" t="str">
            <v>Zdeněk</v>
          </cell>
          <cell r="D46" t="str">
            <v>Konárek</v>
          </cell>
          <cell r="F46" t="str">
            <v>1982</v>
          </cell>
          <cell r="G46" t="str">
            <v>M4; muži 40-49 (1974-1983)</v>
          </cell>
          <cell r="H46" t="str">
            <v>ŠuTri Prachatice</v>
          </cell>
          <cell r="I46" t="str">
            <v>00:14:59,87</v>
          </cell>
          <cell r="J46" t="str">
            <v>(17)</v>
          </cell>
          <cell r="K46" t="str">
            <v>00:00:55,98</v>
          </cell>
          <cell r="L46" t="str">
            <v>00:37:13,55</v>
          </cell>
          <cell r="M46" t="str">
            <v>(4)</v>
          </cell>
          <cell r="O46" t="str">
            <v/>
          </cell>
          <cell r="P46" t="str">
            <v>(42)</v>
          </cell>
          <cell r="Q46" t="str">
            <v/>
          </cell>
        </row>
        <row r="47">
          <cell r="A47" t="str">
            <v>DNF</v>
          </cell>
          <cell r="B47">
            <v>33</v>
          </cell>
          <cell r="C47" t="str">
            <v>Petr</v>
          </cell>
          <cell r="D47" t="str">
            <v>Altman</v>
          </cell>
          <cell r="F47" t="str">
            <v>1979</v>
          </cell>
          <cell r="G47" t="str">
            <v>M4; muži 40-49 (1974-1983)</v>
          </cell>
          <cell r="H47" t="str">
            <v>TriSk CB</v>
          </cell>
          <cell r="I47" t="str">
            <v>00:15:31,01</v>
          </cell>
          <cell r="J47" t="str">
            <v>(21)</v>
          </cell>
          <cell r="K47" t="str">
            <v>00:01:37,47</v>
          </cell>
          <cell r="L47" t="str">
            <v>01:02:56,40</v>
          </cell>
          <cell r="M47" t="str">
            <v>(44)</v>
          </cell>
          <cell r="O47" t="str">
            <v/>
          </cell>
          <cell r="P47" t="str">
            <v>(43)</v>
          </cell>
          <cell r="Q47" t="str">
            <v/>
          </cell>
          <cell r="T47" t="str">
            <v>Ano</v>
          </cell>
        </row>
        <row r="48">
          <cell r="A48" t="str">
            <v>DNF</v>
          </cell>
          <cell r="B48">
            <v>34</v>
          </cell>
          <cell r="C48" t="str">
            <v>Václav</v>
          </cell>
          <cell r="D48" t="str">
            <v>Zajíc</v>
          </cell>
          <cell r="F48" t="str">
            <v>1979</v>
          </cell>
          <cell r="G48" t="str">
            <v>M4; muži 40-49 (1974-1983)</v>
          </cell>
          <cell r="H48" t="str">
            <v>TriSK ČB</v>
          </cell>
          <cell r="I48" t="str">
            <v>00:11:53,91</v>
          </cell>
          <cell r="J48" t="str">
            <v>(3)</v>
          </cell>
          <cell r="K48" t="str">
            <v>00:00:39,00</v>
          </cell>
          <cell r="L48" t="str">
            <v>00:36:35,48</v>
          </cell>
          <cell r="M48" t="str">
            <v>(3)</v>
          </cell>
          <cell r="O48" t="str">
            <v/>
          </cell>
          <cell r="P48" t="str">
            <v>(44)</v>
          </cell>
          <cell r="Q48" t="str">
            <v/>
          </cell>
          <cell r="T48" t="str">
            <v>Ano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vysledky"/>
      <sheetName val="vysledky_postaru"/>
    </sheetNames>
    <sheetDataSet>
      <sheetData sheetId="0">
        <row r="5">
          <cell r="A5">
            <v>1</v>
          </cell>
          <cell r="B5">
            <v>22</v>
          </cell>
          <cell r="C5" t="str">
            <v>Jan</v>
          </cell>
          <cell r="D5" t="str">
            <v>Hron</v>
          </cell>
          <cell r="F5" t="str">
            <v>1981</v>
          </cell>
          <cell r="G5" t="str">
            <v>M4; muži 40-49 (1974-1983)</v>
          </cell>
          <cell r="H5" t="str">
            <v>ŠuTri</v>
          </cell>
          <cell r="I5" t="str">
            <v>00:08:16,24</v>
          </cell>
          <cell r="J5" t="str">
            <v>(5)</v>
          </cell>
          <cell r="K5" t="str">
            <v>00:00:37,42</v>
          </cell>
          <cell r="L5" t="str">
            <v>00:31:06,82</v>
          </cell>
          <cell r="M5" t="str">
            <v>(1)</v>
          </cell>
          <cell r="O5" t="str">
            <v>00:18:20,28</v>
          </cell>
          <cell r="P5" t="str">
            <v>(1)</v>
          </cell>
          <cell r="Q5" t="str">
            <v>00:58:56,74</v>
          </cell>
          <cell r="T5" t="str">
            <v>Ano</v>
          </cell>
        </row>
        <row r="6">
          <cell r="A6">
            <v>2</v>
          </cell>
          <cell r="B6">
            <v>20</v>
          </cell>
          <cell r="C6" t="str">
            <v>Václav</v>
          </cell>
          <cell r="D6" t="str">
            <v>Zajíc</v>
          </cell>
          <cell r="F6" t="str">
            <v>1979</v>
          </cell>
          <cell r="G6" t="str">
            <v>M4; muži 40-49 (1974-1983)</v>
          </cell>
          <cell r="H6" t="str">
            <v>TriSK ČB</v>
          </cell>
          <cell r="I6" t="str">
            <v>00:07:23,74</v>
          </cell>
          <cell r="J6" t="str">
            <v>(1)</v>
          </cell>
          <cell r="K6" t="str">
            <v>00:00:31,77</v>
          </cell>
          <cell r="L6" t="str">
            <v>00:31:58,77</v>
          </cell>
          <cell r="M6" t="str">
            <v>(2)</v>
          </cell>
          <cell r="O6" t="str">
            <v>00:19:28,89</v>
          </cell>
          <cell r="P6" t="str">
            <v>(5)</v>
          </cell>
          <cell r="Q6" t="str">
            <v>00:59:58,70</v>
          </cell>
          <cell r="T6" t="str">
            <v>Ano</v>
          </cell>
        </row>
        <row r="7">
          <cell r="A7">
            <v>3</v>
          </cell>
          <cell r="B7">
            <v>26</v>
          </cell>
          <cell r="C7" t="str">
            <v>Jiří</v>
          </cell>
          <cell r="D7" t="str">
            <v>Koptík</v>
          </cell>
          <cell r="F7" t="str">
            <v>1982</v>
          </cell>
          <cell r="G7" t="str">
            <v>M4; muži 40-49 (1974-1983)</v>
          </cell>
          <cell r="H7" t="str">
            <v>TriSK České Budějovice</v>
          </cell>
          <cell r="I7" t="str">
            <v>00:08:42,02</v>
          </cell>
          <cell r="J7" t="str">
            <v>(12)</v>
          </cell>
          <cell r="K7" t="str">
            <v>00:00:35,50</v>
          </cell>
          <cell r="L7" t="str">
            <v>00:32:46,09</v>
          </cell>
          <cell r="M7" t="str">
            <v>(3)</v>
          </cell>
          <cell r="O7" t="str">
            <v>00:18:32,22</v>
          </cell>
          <cell r="P7" t="str">
            <v>(3)</v>
          </cell>
          <cell r="Q7" t="str">
            <v>01:01:09,43</v>
          </cell>
          <cell r="T7" t="str">
            <v>Ano</v>
          </cell>
        </row>
        <row r="8">
          <cell r="A8">
            <v>4</v>
          </cell>
          <cell r="B8">
            <v>36</v>
          </cell>
          <cell r="C8" t="str">
            <v>Karel</v>
          </cell>
          <cell r="D8" t="str">
            <v>Plánek</v>
          </cell>
          <cell r="F8" t="str">
            <v>1976</v>
          </cell>
          <cell r="G8" t="str">
            <v>M4; muži 40-49 (1974-1983)</v>
          </cell>
          <cell r="H8" t="str">
            <v>ŠuTri Prachatice</v>
          </cell>
          <cell r="I8" t="str">
            <v>00:09:05,14</v>
          </cell>
          <cell r="J8" t="str">
            <v>(17)</v>
          </cell>
          <cell r="K8" t="str">
            <v>00:00:36,27</v>
          </cell>
          <cell r="L8" t="str">
            <v>00:33:18,69</v>
          </cell>
          <cell r="M8" t="str">
            <v>(5)</v>
          </cell>
          <cell r="O8" t="str">
            <v>00:18:28,07</v>
          </cell>
          <cell r="P8" t="str">
            <v>(2)</v>
          </cell>
          <cell r="Q8" t="str">
            <v>01:02:06,21</v>
          </cell>
          <cell r="T8" t="str">
            <v>Ano</v>
          </cell>
        </row>
        <row r="9">
          <cell r="A9">
            <v>5</v>
          </cell>
          <cell r="B9">
            <v>2</v>
          </cell>
          <cell r="C9" t="str">
            <v>Jaromír</v>
          </cell>
          <cell r="D9" t="str">
            <v>Šíp</v>
          </cell>
          <cell r="F9" t="str">
            <v>1979</v>
          </cell>
          <cell r="G9" t="str">
            <v>M4; muži 40-49 (1974-1983)</v>
          </cell>
          <cell r="H9" t="str">
            <v>TT Tálín</v>
          </cell>
          <cell r="I9" t="str">
            <v>00:08:54,04</v>
          </cell>
          <cell r="J9" t="str">
            <v>(15)</v>
          </cell>
          <cell r="K9" t="str">
            <v>00:00:36,07</v>
          </cell>
          <cell r="L9" t="str">
            <v>00:33:14,99</v>
          </cell>
          <cell r="M9" t="str">
            <v>(4)</v>
          </cell>
          <cell r="O9" t="str">
            <v>00:19:49,54</v>
          </cell>
          <cell r="P9" t="str">
            <v>(9)</v>
          </cell>
          <cell r="Q9" t="str">
            <v>01:03:11,42</v>
          </cell>
          <cell r="T9" t="str">
            <v>Ano</v>
          </cell>
        </row>
        <row r="10">
          <cell r="A10">
            <v>6</v>
          </cell>
          <cell r="B10">
            <v>31</v>
          </cell>
          <cell r="C10" t="str">
            <v>Radek</v>
          </cell>
          <cell r="D10" t="str">
            <v>Vondruška</v>
          </cell>
          <cell r="F10" t="str">
            <v>1990</v>
          </cell>
          <cell r="G10" t="str">
            <v>M3; muži 30-39 (1984-1993)</v>
          </cell>
          <cell r="H10" t="str">
            <v>TT Tálín</v>
          </cell>
          <cell r="I10" t="str">
            <v>00:08:10,77</v>
          </cell>
          <cell r="J10" t="str">
            <v>(4)</v>
          </cell>
          <cell r="K10" t="str">
            <v>00:00:49,91</v>
          </cell>
          <cell r="L10" t="str">
            <v>00:34:50,60</v>
          </cell>
          <cell r="M10" t="str">
            <v>(10)</v>
          </cell>
          <cell r="O10" t="str">
            <v>00:19:25,09</v>
          </cell>
          <cell r="P10" t="str">
            <v>(4)</v>
          </cell>
          <cell r="Q10" t="str">
            <v>01:03:49,76</v>
          </cell>
          <cell r="T10" t="str">
            <v>Ano</v>
          </cell>
        </row>
        <row r="11">
          <cell r="A11">
            <v>7</v>
          </cell>
          <cell r="B11">
            <v>38</v>
          </cell>
          <cell r="C11" t="str">
            <v>Ondřej</v>
          </cell>
          <cell r="D11" t="str">
            <v>Sedláček</v>
          </cell>
          <cell r="F11" t="str">
            <v>1982</v>
          </cell>
          <cell r="G11" t="str">
            <v>M4; muži 40-49 (1974-1983)</v>
          </cell>
          <cell r="H11" t="str">
            <v>Trisk České Budějovice</v>
          </cell>
          <cell r="I11" t="str">
            <v>00:09:16,67</v>
          </cell>
          <cell r="J11" t="str">
            <v>(19)</v>
          </cell>
          <cell r="K11" t="str">
            <v>00:00:50,17</v>
          </cell>
          <cell r="L11" t="str">
            <v>00:34:52,87</v>
          </cell>
          <cell r="M11" t="str">
            <v>(11)</v>
          </cell>
          <cell r="O11" t="str">
            <v>00:19:39,81</v>
          </cell>
          <cell r="P11" t="str">
            <v>(7)</v>
          </cell>
          <cell r="Q11" t="str">
            <v>01:05:18,79</v>
          </cell>
          <cell r="T11" t="str">
            <v>Ano</v>
          </cell>
        </row>
        <row r="12">
          <cell r="A12">
            <v>8</v>
          </cell>
          <cell r="B12">
            <v>6</v>
          </cell>
          <cell r="C12" t="str">
            <v>Karel</v>
          </cell>
          <cell r="D12" t="str">
            <v>Juráň</v>
          </cell>
          <cell r="F12" t="str">
            <v>1974</v>
          </cell>
          <cell r="G12" t="str">
            <v>M4; muži 40-49 (1974-1983)</v>
          </cell>
          <cell r="H12" t="str">
            <v>TT Tálín</v>
          </cell>
          <cell r="I12" t="str">
            <v>00:09:37,72</v>
          </cell>
          <cell r="J12" t="str">
            <v>(26)</v>
          </cell>
          <cell r="K12" t="str">
            <v>00:01:24,39</v>
          </cell>
          <cell r="L12" t="str">
            <v>00:33:23,73</v>
          </cell>
          <cell r="M12" t="str">
            <v>(6)</v>
          </cell>
          <cell r="O12" t="str">
            <v>00:20:41,06</v>
          </cell>
          <cell r="P12" t="str">
            <v>(17)</v>
          </cell>
          <cell r="Q12" t="str">
            <v>01:05:53,84</v>
          </cell>
          <cell r="T12" t="str">
            <v>Ano</v>
          </cell>
        </row>
        <row r="13">
          <cell r="A13">
            <v>9</v>
          </cell>
          <cell r="B13">
            <v>41</v>
          </cell>
          <cell r="C13" t="str">
            <v>Aleš</v>
          </cell>
          <cell r="D13" t="str">
            <v>Peterka</v>
          </cell>
          <cell r="F13" t="str">
            <v>1979</v>
          </cell>
          <cell r="G13" t="str">
            <v>M4; muži 40-49 (1974-1983)</v>
          </cell>
          <cell r="H13" t="str">
            <v>BK Nezmar</v>
          </cell>
          <cell r="I13" t="str">
            <v>00:08:36,47</v>
          </cell>
          <cell r="J13" t="str">
            <v>(10)</v>
          </cell>
          <cell r="K13" t="str">
            <v>00:00:43,13</v>
          </cell>
          <cell r="L13" t="str">
            <v>00:34:25,19</v>
          </cell>
          <cell r="M13" t="str">
            <v>(7)</v>
          </cell>
          <cell r="O13" t="str">
            <v>00:21:25,51</v>
          </cell>
          <cell r="P13" t="str">
            <v>(21)</v>
          </cell>
          <cell r="Q13" t="str">
            <v>01:06:02,94</v>
          </cell>
          <cell r="T13" t="str">
            <v>Ano</v>
          </cell>
        </row>
        <row r="14">
          <cell r="A14">
            <v>10</v>
          </cell>
          <cell r="B14">
            <v>32</v>
          </cell>
          <cell r="C14" t="str">
            <v>David</v>
          </cell>
          <cell r="D14" t="str">
            <v>Strnad</v>
          </cell>
          <cell r="F14" t="str">
            <v>1991</v>
          </cell>
          <cell r="G14" t="str">
            <v>M3; muži 30-39 (1984-1993)</v>
          </cell>
          <cell r="H14" t="str">
            <v>TriSK Č. Budějovice</v>
          </cell>
          <cell r="I14" t="str">
            <v>00:09:24,17</v>
          </cell>
          <cell r="J14" t="str">
            <v>(21)</v>
          </cell>
          <cell r="K14" t="str">
            <v>00:00:53,13</v>
          </cell>
          <cell r="L14" t="str">
            <v>00:35:33,92</v>
          </cell>
          <cell r="M14" t="str">
            <v>(12)</v>
          </cell>
          <cell r="O14" t="str">
            <v>00:19:52,17</v>
          </cell>
          <cell r="P14" t="str">
            <v>(11)</v>
          </cell>
          <cell r="Q14" t="str">
            <v>01:06:26,48</v>
          </cell>
          <cell r="T14" t="str">
            <v>Ano</v>
          </cell>
        </row>
        <row r="15">
          <cell r="A15">
            <v>11</v>
          </cell>
          <cell r="B15">
            <v>45</v>
          </cell>
          <cell r="C15" t="str">
            <v>Klára</v>
          </cell>
          <cell r="D15" t="str">
            <v>Filipová</v>
          </cell>
          <cell r="F15" t="str">
            <v>1995</v>
          </cell>
          <cell r="G15" t="str">
            <v>Z2; ženy 20-29 (1994-2003)</v>
          </cell>
          <cell r="H15" t="str">
            <v>Dolní Bukovsko</v>
          </cell>
          <cell r="I15" t="str">
            <v>00:08:33,77</v>
          </cell>
          <cell r="J15" t="str">
            <v>(9)</v>
          </cell>
          <cell r="K15" t="str">
            <v>00:00:50,58</v>
          </cell>
          <cell r="L15" t="str">
            <v>00:36:00,20</v>
          </cell>
          <cell r="M15" t="str">
            <v>(13)</v>
          </cell>
          <cell r="O15" t="str">
            <v>00:20:46,93</v>
          </cell>
          <cell r="P15" t="str">
            <v>(18)</v>
          </cell>
          <cell r="Q15" t="str">
            <v>01:06:59,29</v>
          </cell>
          <cell r="T15" t="str">
            <v>Ano</v>
          </cell>
        </row>
        <row r="16">
          <cell r="A16">
            <v>12</v>
          </cell>
          <cell r="B16">
            <v>29</v>
          </cell>
          <cell r="C16" t="str">
            <v>Miroslav</v>
          </cell>
          <cell r="D16" t="str">
            <v>Mikoláš</v>
          </cell>
          <cell r="F16" t="str">
            <v>1995</v>
          </cell>
          <cell r="G16" t="str">
            <v>M2; muži 20-29 (1994-2003)</v>
          </cell>
          <cell r="H16" t="str">
            <v>TriSK ČB</v>
          </cell>
          <cell r="I16" t="str">
            <v>00:08:07,39</v>
          </cell>
          <cell r="J16" t="str">
            <v>(3)</v>
          </cell>
          <cell r="K16" t="str">
            <v>00:00:50,53</v>
          </cell>
          <cell r="L16" t="str">
            <v>00:36:20,40</v>
          </cell>
          <cell r="M16" t="str">
            <v>(14)</v>
          </cell>
          <cell r="O16" t="str">
            <v>00:21:18,06</v>
          </cell>
          <cell r="P16" t="str">
            <v>(20)</v>
          </cell>
          <cell r="Q16" t="str">
            <v>01:07:21,00</v>
          </cell>
          <cell r="T16" t="str">
            <v>Ano</v>
          </cell>
        </row>
        <row r="17">
          <cell r="A17">
            <v>13</v>
          </cell>
          <cell r="B17">
            <v>5</v>
          </cell>
          <cell r="C17" t="str">
            <v>Ondřej</v>
          </cell>
          <cell r="D17" t="str">
            <v>Hulač</v>
          </cell>
          <cell r="F17" t="str">
            <v>1980</v>
          </cell>
          <cell r="G17" t="str">
            <v>M4; muži 40-49 (1974-1983)</v>
          </cell>
          <cell r="H17" t="str">
            <v>TJ Blatná z.s.</v>
          </cell>
          <cell r="I17" t="str">
            <v>00:09:12,68</v>
          </cell>
          <cell r="J17" t="str">
            <v>(18)</v>
          </cell>
          <cell r="K17" t="str">
            <v>00:01:15,06</v>
          </cell>
          <cell r="L17" t="str">
            <v>00:36:26,75</v>
          </cell>
          <cell r="M17" t="str">
            <v>(16)</v>
          </cell>
          <cell r="O17" t="str">
            <v>00:19:43,26</v>
          </cell>
          <cell r="P17" t="str">
            <v>(8)</v>
          </cell>
          <cell r="Q17" t="str">
            <v>01:07:25,48</v>
          </cell>
          <cell r="T17" t="str">
            <v>Ano</v>
          </cell>
        </row>
        <row r="18">
          <cell r="A18">
            <v>14</v>
          </cell>
          <cell r="B18">
            <v>30</v>
          </cell>
          <cell r="C18" t="str">
            <v>Vladimír</v>
          </cell>
          <cell r="D18" t="str">
            <v>Profant</v>
          </cell>
          <cell r="F18" t="str">
            <v>1970</v>
          </cell>
          <cell r="G18" t="str">
            <v>M5; muži 50-59 (1964-1973)</v>
          </cell>
          <cell r="H18" t="str">
            <v>Dinos TT</v>
          </cell>
          <cell r="I18" t="str">
            <v>00:09:18,96</v>
          </cell>
          <cell r="J18" t="str">
            <v>(20)</v>
          </cell>
          <cell r="K18" t="str">
            <v>00:00:39,96</v>
          </cell>
          <cell r="L18" t="str">
            <v>00:37:11,63</v>
          </cell>
          <cell r="M18" t="str">
            <v>(20)</v>
          </cell>
          <cell r="O18" t="str">
            <v>00:19:36,04</v>
          </cell>
          <cell r="P18" t="str">
            <v>(6)</v>
          </cell>
          <cell r="Q18" t="str">
            <v>01:07:34,33</v>
          </cell>
          <cell r="T18" t="str">
            <v>Ano</v>
          </cell>
        </row>
        <row r="19">
          <cell r="A19">
            <v>15</v>
          </cell>
          <cell r="B19">
            <v>44</v>
          </cell>
          <cell r="C19" t="str">
            <v>Pavel</v>
          </cell>
          <cell r="D19" t="str">
            <v>Skalka</v>
          </cell>
          <cell r="F19" t="str">
            <v>1970</v>
          </cell>
          <cell r="G19" t="str">
            <v>M5; muži 50-59 (1964-1973)</v>
          </cell>
          <cell r="H19" t="str">
            <v>Lipí</v>
          </cell>
          <cell r="I19" t="str">
            <v>00:11:32,35</v>
          </cell>
          <cell r="J19" t="str">
            <v>(40)</v>
          </cell>
          <cell r="K19" t="str">
            <v>00:00:51,55</v>
          </cell>
          <cell r="L19" t="str">
            <v>00:34:45,15</v>
          </cell>
          <cell r="M19" t="str">
            <v>(9)</v>
          </cell>
          <cell r="O19" t="str">
            <v>00:19:50,34</v>
          </cell>
          <cell r="P19" t="str">
            <v>(10)</v>
          </cell>
          <cell r="Q19" t="str">
            <v>01:07:39,92</v>
          </cell>
          <cell r="T19" t="str">
            <v>Ano</v>
          </cell>
        </row>
        <row r="20">
          <cell r="A20">
            <v>16</v>
          </cell>
          <cell r="B20">
            <v>15</v>
          </cell>
          <cell r="C20" t="str">
            <v>Dominik</v>
          </cell>
          <cell r="D20" t="str">
            <v>Andreas</v>
          </cell>
          <cell r="F20" t="str">
            <v>1993</v>
          </cell>
          <cell r="G20" t="str">
            <v>M3; muži 30-39 (1984-1993)</v>
          </cell>
          <cell r="H20" t="str">
            <v>Tábor</v>
          </cell>
          <cell r="I20" t="str">
            <v>00:10:55,70</v>
          </cell>
          <cell r="J20" t="str">
            <v>(31)</v>
          </cell>
          <cell r="K20" t="str">
            <v>00:01:20,03</v>
          </cell>
          <cell r="L20" t="str">
            <v>00:34:39,27</v>
          </cell>
          <cell r="M20" t="str">
            <v>(8)</v>
          </cell>
          <cell r="O20" t="str">
            <v>00:20:34,30</v>
          </cell>
          <cell r="P20" t="str">
            <v>(16)</v>
          </cell>
          <cell r="Q20" t="str">
            <v>01:08:21,42</v>
          </cell>
          <cell r="T20" t="str">
            <v>Ano</v>
          </cell>
        </row>
        <row r="21">
          <cell r="A21">
            <v>17</v>
          </cell>
          <cell r="B21">
            <v>47</v>
          </cell>
          <cell r="C21" t="str">
            <v>Marek</v>
          </cell>
          <cell r="D21" t="str">
            <v>Stejskal</v>
          </cell>
          <cell r="F21" t="str">
            <v>1993</v>
          </cell>
          <cell r="G21" t="str">
            <v>M3; muži 30-39 (1984-1993)</v>
          </cell>
          <cell r="H21" t="str">
            <v>DINOS TT</v>
          </cell>
          <cell r="I21" t="str">
            <v>00:08:36,71</v>
          </cell>
          <cell r="J21" t="str">
            <v>(11)</v>
          </cell>
          <cell r="K21" t="str">
            <v>00:00:46,56</v>
          </cell>
          <cell r="L21" t="str">
            <v>00:37:46,56</v>
          </cell>
          <cell r="M21" t="str">
            <v>(22)</v>
          </cell>
          <cell r="O21" t="str">
            <v>00:21:36,81</v>
          </cell>
          <cell r="P21" t="str">
            <v>(24)</v>
          </cell>
          <cell r="Q21" t="str">
            <v>01:09:27,50</v>
          </cell>
          <cell r="T21" t="str">
            <v>Ano</v>
          </cell>
        </row>
        <row r="22">
          <cell r="A22">
            <v>18</v>
          </cell>
          <cell r="B22">
            <v>19</v>
          </cell>
          <cell r="C22" t="str">
            <v>Petr</v>
          </cell>
          <cell r="D22" t="str">
            <v>Altman</v>
          </cell>
          <cell r="F22" t="str">
            <v>1979</v>
          </cell>
          <cell r="G22" t="str">
            <v>M4; muži 40-49 (1974-1983)</v>
          </cell>
          <cell r="H22" t="str">
            <v>TriSk CB</v>
          </cell>
          <cell r="I22" t="str">
            <v>00:09:30,53</v>
          </cell>
          <cell r="J22" t="str">
            <v>(23)</v>
          </cell>
          <cell r="K22" t="str">
            <v>00:01:28,12</v>
          </cell>
          <cell r="L22" t="str">
            <v>00:37:06,96</v>
          </cell>
          <cell r="M22" t="str">
            <v>(18)</v>
          </cell>
          <cell r="O22" t="str">
            <v>00:20:21,19</v>
          </cell>
          <cell r="P22" t="str">
            <v>(13)</v>
          </cell>
          <cell r="Q22" t="str">
            <v>01:09:37,94</v>
          </cell>
          <cell r="T22" t="str">
            <v>Ano</v>
          </cell>
        </row>
        <row r="23">
          <cell r="A23">
            <v>19</v>
          </cell>
          <cell r="B23">
            <v>42</v>
          </cell>
          <cell r="C23" t="str">
            <v>Tomáš</v>
          </cell>
          <cell r="D23" t="str">
            <v>Krajánek</v>
          </cell>
          <cell r="F23" t="str">
            <v>1979</v>
          </cell>
          <cell r="G23" t="str">
            <v>M4; muži 40-49 (1974-1983)</v>
          </cell>
          <cell r="H23" t="str">
            <v>ŠuTri Prachatice</v>
          </cell>
          <cell r="I23" t="str">
            <v>00:08:43,70</v>
          </cell>
          <cell r="J23" t="str">
            <v>(13)</v>
          </cell>
          <cell r="K23" t="str">
            <v>00:00:44,11</v>
          </cell>
          <cell r="L23" t="str">
            <v>00:39:30,56</v>
          </cell>
          <cell r="M23" t="str">
            <v>(27)</v>
          </cell>
          <cell r="O23" t="str">
            <v>00:20:30,88</v>
          </cell>
          <cell r="P23" t="str">
            <v>(15)</v>
          </cell>
          <cell r="Q23" t="str">
            <v>01:09:49,74</v>
          </cell>
          <cell r="T23" t="str">
            <v>Ano</v>
          </cell>
        </row>
        <row r="24">
          <cell r="A24">
            <v>20</v>
          </cell>
          <cell r="B24">
            <v>3</v>
          </cell>
          <cell r="C24" t="str">
            <v>Ondřej</v>
          </cell>
          <cell r="D24" t="str">
            <v>Ploch</v>
          </cell>
          <cell r="F24" t="str">
            <v>2007</v>
          </cell>
          <cell r="G24" t="str">
            <v>M1; muži 16-19 (2004-2007)</v>
          </cell>
          <cell r="H24" t="str">
            <v>České Budějovice</v>
          </cell>
          <cell r="I24" t="str">
            <v>00:09:01,16</v>
          </cell>
          <cell r="J24" t="str">
            <v>(16)</v>
          </cell>
          <cell r="K24" t="str">
            <v>00:01:03,69</v>
          </cell>
          <cell r="L24" t="str">
            <v>00:38:55,09</v>
          </cell>
          <cell r="M24" t="str">
            <v>(25)</v>
          </cell>
          <cell r="O24" t="str">
            <v>00:20:14,80</v>
          </cell>
          <cell r="P24" t="str">
            <v>(12)</v>
          </cell>
          <cell r="Q24" t="str">
            <v>01:09:58,87</v>
          </cell>
          <cell r="T24" t="str">
            <v>Ano</v>
          </cell>
        </row>
        <row r="25">
          <cell r="A25">
            <v>21</v>
          </cell>
          <cell r="B25">
            <v>16</v>
          </cell>
          <cell r="C25" t="str">
            <v>Rostislav</v>
          </cell>
          <cell r="D25" t="str">
            <v>Procházka</v>
          </cell>
          <cell r="F25" t="str">
            <v>1980</v>
          </cell>
          <cell r="G25" t="str">
            <v>M4; muži 40-49 (1974-1983)</v>
          </cell>
          <cell r="H25" t="str">
            <v/>
          </cell>
          <cell r="I25" t="str">
            <v>00:08:52,91</v>
          </cell>
          <cell r="J25" t="str">
            <v>(14)</v>
          </cell>
          <cell r="K25" t="str">
            <v>00:01:09,13</v>
          </cell>
          <cell r="L25" t="str">
            <v>00:37:10,32</v>
          </cell>
          <cell r="M25" t="str">
            <v>(19)</v>
          </cell>
          <cell r="O25" t="str">
            <v>00:22:16,55</v>
          </cell>
          <cell r="P25" t="str">
            <v>(28)</v>
          </cell>
          <cell r="Q25" t="str">
            <v>01:10:10,28</v>
          </cell>
        </row>
        <row r="26">
          <cell r="A26">
            <v>22</v>
          </cell>
          <cell r="B26">
            <v>25</v>
          </cell>
          <cell r="C26" t="str">
            <v>Pavel</v>
          </cell>
          <cell r="D26" t="str">
            <v>Pilař</v>
          </cell>
          <cell r="F26" t="str">
            <v>1990</v>
          </cell>
          <cell r="G26" t="str">
            <v>M3; muži 30-39 (1984-1993)</v>
          </cell>
          <cell r="H26" t="str">
            <v>TriSK České Budějovice</v>
          </cell>
          <cell r="I26" t="str">
            <v>00:08:01,04</v>
          </cell>
          <cell r="J26" t="str">
            <v>(2)</v>
          </cell>
          <cell r="K26" t="str">
            <v>00:00:43,75</v>
          </cell>
          <cell r="L26" t="str">
            <v>00:37:39,57</v>
          </cell>
          <cell r="M26" t="str">
            <v>(21)</v>
          </cell>
          <cell r="O26" t="str">
            <v>00:23:09,31</v>
          </cell>
          <cell r="P26" t="str">
            <v>(30)</v>
          </cell>
          <cell r="Q26" t="str">
            <v>01:10:31,70</v>
          </cell>
          <cell r="T26" t="str">
            <v>Ano</v>
          </cell>
        </row>
        <row r="27">
          <cell r="A27">
            <v>23</v>
          </cell>
          <cell r="B27">
            <v>27</v>
          </cell>
          <cell r="C27" t="str">
            <v>Petr</v>
          </cell>
          <cell r="D27" t="str">
            <v>Červený</v>
          </cell>
          <cell r="F27" t="str">
            <v>1973</v>
          </cell>
          <cell r="G27" t="str">
            <v>M5; muži 50-59 (1964-1973)</v>
          </cell>
          <cell r="H27" t="str">
            <v>DINOS TT</v>
          </cell>
          <cell r="I27" t="str">
            <v>00:11:06,10</v>
          </cell>
          <cell r="J27" t="str">
            <v>(34)</v>
          </cell>
          <cell r="K27" t="str">
            <v>00:00:52,75</v>
          </cell>
          <cell r="L27" t="str">
            <v>00:36:20,99</v>
          </cell>
          <cell r="M27" t="str">
            <v>(15)</v>
          </cell>
          <cell r="O27" t="str">
            <v>00:21:29,13</v>
          </cell>
          <cell r="P27" t="str">
            <v>(22)</v>
          </cell>
          <cell r="Q27" t="str">
            <v>01:10:35,68</v>
          </cell>
          <cell r="T27" t="str">
            <v>Ano</v>
          </cell>
        </row>
        <row r="28">
          <cell r="A28">
            <v>24</v>
          </cell>
          <cell r="B28">
            <v>35</v>
          </cell>
          <cell r="C28" t="str">
            <v>Petra</v>
          </cell>
          <cell r="D28" t="str">
            <v>Fořtová</v>
          </cell>
          <cell r="F28" t="str">
            <v>2002</v>
          </cell>
          <cell r="G28" t="str">
            <v>Z2; ženy 20-29 (1994-2003)</v>
          </cell>
          <cell r="H28" t="str">
            <v>Plavecký klub Písek</v>
          </cell>
          <cell r="I28" t="str">
            <v>00:08:31,60</v>
          </cell>
          <cell r="J28" t="str">
            <v>(8)</v>
          </cell>
          <cell r="K28" t="str">
            <v>00:01:00,11</v>
          </cell>
          <cell r="L28" t="str">
            <v>00:38:36,00</v>
          </cell>
          <cell r="M28" t="str">
            <v>(23)</v>
          </cell>
          <cell r="O28" t="str">
            <v>00:21:49,46</v>
          </cell>
          <cell r="P28" t="str">
            <v>(25)</v>
          </cell>
          <cell r="Q28" t="str">
            <v>01:10:42,31</v>
          </cell>
          <cell r="T28" t="str">
            <v>Ano</v>
          </cell>
        </row>
        <row r="29">
          <cell r="A29">
            <v>25</v>
          </cell>
          <cell r="B29">
            <v>11</v>
          </cell>
          <cell r="C29" t="str">
            <v>Simona</v>
          </cell>
          <cell r="D29" t="str">
            <v>Šimůnková</v>
          </cell>
          <cell r="F29" t="str">
            <v>1997</v>
          </cell>
          <cell r="G29" t="str">
            <v>Z2; ženy 20-29 (1994-2003)</v>
          </cell>
          <cell r="H29" t="str">
            <v>TriSK ČB</v>
          </cell>
          <cell r="I29" t="str">
            <v>00:08:27,40</v>
          </cell>
          <cell r="J29" t="str">
            <v>(6)</v>
          </cell>
          <cell r="K29" t="str">
            <v>00:00:39,24</v>
          </cell>
          <cell r="L29" t="str">
            <v>00:40:19,40</v>
          </cell>
          <cell r="M29" t="str">
            <v>(31)</v>
          </cell>
          <cell r="O29" t="str">
            <v>00:22:01,56</v>
          </cell>
          <cell r="P29" t="str">
            <v>(26)</v>
          </cell>
          <cell r="Q29" t="str">
            <v>01:11:50,55</v>
          </cell>
          <cell r="T29" t="str">
            <v>Ano</v>
          </cell>
        </row>
        <row r="30">
          <cell r="A30">
            <v>26</v>
          </cell>
          <cell r="B30">
            <v>40</v>
          </cell>
          <cell r="C30" t="str">
            <v>František</v>
          </cell>
          <cell r="D30" t="str">
            <v>Kysel</v>
          </cell>
          <cell r="F30" t="str">
            <v>1976</v>
          </cell>
          <cell r="G30" t="str">
            <v>M4; muži 40-49 (1974-1983)</v>
          </cell>
          <cell r="H30" t="str">
            <v>DINOS TT</v>
          </cell>
          <cell r="I30" t="str">
            <v>00:09:35,11</v>
          </cell>
          <cell r="J30" t="str">
            <v>(25)</v>
          </cell>
          <cell r="K30" t="str">
            <v>00:01:10,49</v>
          </cell>
          <cell r="L30" t="str">
            <v>00:38:38,62</v>
          </cell>
          <cell r="M30" t="str">
            <v>(24)</v>
          </cell>
          <cell r="O30" t="str">
            <v>00:22:44,67</v>
          </cell>
          <cell r="P30" t="str">
            <v>(29)</v>
          </cell>
          <cell r="Q30" t="str">
            <v>01:12:56,28</v>
          </cell>
          <cell r="T30" t="str">
            <v>Ano</v>
          </cell>
        </row>
        <row r="31">
          <cell r="A31">
            <v>27</v>
          </cell>
          <cell r="B31">
            <v>13</v>
          </cell>
          <cell r="C31" t="str">
            <v>Jan</v>
          </cell>
          <cell r="D31" t="str">
            <v>Jungbauer</v>
          </cell>
          <cell r="F31" t="str">
            <v>1984</v>
          </cell>
          <cell r="G31" t="str">
            <v>M3; muži 30-39 (1984-1993)</v>
          </cell>
          <cell r="H31" t="str">
            <v>TC Líbovo Potěr</v>
          </cell>
          <cell r="I31" t="str">
            <v>00:11:26,98</v>
          </cell>
          <cell r="J31" t="str">
            <v>(39)</v>
          </cell>
          <cell r="K31" t="str">
            <v>00:00:53,48</v>
          </cell>
          <cell r="L31" t="str">
            <v>00:40:57,15</v>
          </cell>
          <cell r="M31" t="str">
            <v>(33)</v>
          </cell>
          <cell r="O31" t="str">
            <v>00:20:26,48</v>
          </cell>
          <cell r="P31" t="str">
            <v>(14)</v>
          </cell>
          <cell r="Q31" t="str">
            <v>01:14:14,06</v>
          </cell>
        </row>
        <row r="32">
          <cell r="A32">
            <v>28</v>
          </cell>
          <cell r="B32">
            <v>33</v>
          </cell>
          <cell r="C32" t="str">
            <v>Věra</v>
          </cell>
          <cell r="D32" t="str">
            <v>Pourová</v>
          </cell>
          <cell r="F32" t="str">
            <v>1990</v>
          </cell>
          <cell r="G32" t="str">
            <v>Z3; ženy 30-39 (1984-1993)</v>
          </cell>
          <cell r="H32" t="str">
            <v>Šutri Prachatice</v>
          </cell>
          <cell r="I32" t="str">
            <v>00:09:33,20</v>
          </cell>
          <cell r="J32" t="str">
            <v>(24)</v>
          </cell>
          <cell r="K32" t="str">
            <v>00:00:50,49</v>
          </cell>
          <cell r="L32" t="str">
            <v>00:39:44,61</v>
          </cell>
          <cell r="M32" t="str">
            <v>(28)</v>
          </cell>
          <cell r="O32" t="str">
            <v>00:23:28,87</v>
          </cell>
          <cell r="P32" t="str">
            <v>(31)</v>
          </cell>
          <cell r="Q32" t="str">
            <v>01:14:14,60</v>
          </cell>
          <cell r="T32" t="str">
            <v>Ano</v>
          </cell>
        </row>
        <row r="33">
          <cell r="A33">
            <v>29</v>
          </cell>
          <cell r="B33">
            <v>39</v>
          </cell>
          <cell r="C33" t="str">
            <v>Roman</v>
          </cell>
          <cell r="D33" t="str">
            <v>Pech</v>
          </cell>
          <cell r="F33" t="str">
            <v>1962</v>
          </cell>
          <cell r="G33" t="str">
            <v>M6; muži 60-69 (1954-1963)</v>
          </cell>
          <cell r="H33" t="str">
            <v>šutri Prachatice</v>
          </cell>
          <cell r="I33" t="str">
            <v>00:09:26,01</v>
          </cell>
          <cell r="J33" t="str">
            <v>(22)</v>
          </cell>
          <cell r="K33" t="str">
            <v>00:00:53,72</v>
          </cell>
          <cell r="L33" t="str">
            <v>00:39:51,45</v>
          </cell>
          <cell r="M33" t="str">
            <v>(29)</v>
          </cell>
          <cell r="O33" t="str">
            <v>00:23:34,83</v>
          </cell>
          <cell r="P33" t="str">
            <v>(32)</v>
          </cell>
          <cell r="Q33" t="str">
            <v>01:14:26,88</v>
          </cell>
          <cell r="T33" t="str">
            <v>Ano</v>
          </cell>
        </row>
        <row r="34">
          <cell r="A34">
            <v>30</v>
          </cell>
          <cell r="B34">
            <v>46</v>
          </cell>
          <cell r="C34" t="str">
            <v>Květoslav</v>
          </cell>
          <cell r="D34" t="str">
            <v>Ryšlavý</v>
          </cell>
          <cell r="F34" t="str">
            <v>1971</v>
          </cell>
          <cell r="G34" t="str">
            <v>M5; muži 50-59 (1964-1973)</v>
          </cell>
          <cell r="H34" t="str">
            <v>RESOLUTION TEAM</v>
          </cell>
          <cell r="I34" t="str">
            <v>00:08:31,17</v>
          </cell>
          <cell r="J34" t="str">
            <v>(7)</v>
          </cell>
          <cell r="K34" t="str">
            <v>00:00:39,64</v>
          </cell>
          <cell r="L34" t="str">
            <v>00:40:05,12</v>
          </cell>
          <cell r="M34" t="str">
            <v>(30)</v>
          </cell>
          <cell r="O34" t="str">
            <v>00:25:56,32</v>
          </cell>
          <cell r="P34" t="str">
            <v>(35)</v>
          </cell>
          <cell r="Q34" t="str">
            <v>01:15:56,09</v>
          </cell>
          <cell r="T34" t="str">
            <v>Ano</v>
          </cell>
        </row>
        <row r="35">
          <cell r="A35">
            <v>31</v>
          </cell>
          <cell r="B35">
            <v>21</v>
          </cell>
          <cell r="C35" t="str">
            <v>Jana</v>
          </cell>
          <cell r="D35" t="str">
            <v>Tučková</v>
          </cell>
          <cell r="F35" t="str">
            <v>1982</v>
          </cell>
          <cell r="G35" t="str">
            <v>Z4; ženy 40-49 (1974-1983)</v>
          </cell>
          <cell r="H35" t="str">
            <v>TriSK ČB</v>
          </cell>
          <cell r="I35" t="str">
            <v>00:11:12,30</v>
          </cell>
          <cell r="J35" t="str">
            <v>(36)</v>
          </cell>
          <cell r="K35" t="str">
            <v>00:01:02,15</v>
          </cell>
          <cell r="L35" t="str">
            <v>00:41:47,50</v>
          </cell>
          <cell r="M35" t="str">
            <v>(34)</v>
          </cell>
          <cell r="O35" t="str">
            <v>00:20:55,20</v>
          </cell>
          <cell r="P35" t="str">
            <v>(19)</v>
          </cell>
          <cell r="Q35" t="str">
            <v>01:15:57,01</v>
          </cell>
          <cell r="T35" t="str">
            <v>Ano</v>
          </cell>
        </row>
        <row r="36">
          <cell r="A36">
            <v>32</v>
          </cell>
          <cell r="B36">
            <v>10</v>
          </cell>
          <cell r="C36" t="str">
            <v>Jan</v>
          </cell>
          <cell r="D36" t="str">
            <v>Zabloudil</v>
          </cell>
          <cell r="F36" t="str">
            <v>1987</v>
          </cell>
          <cell r="G36" t="str">
            <v>M3; muži 30-39 (1984-1993)</v>
          </cell>
          <cell r="H36" t="str">
            <v>Loupeznici ORC</v>
          </cell>
          <cell r="I36" t="str">
            <v>00:10:58,81</v>
          </cell>
          <cell r="J36" t="str">
            <v>(32)</v>
          </cell>
          <cell r="K36" t="str">
            <v>00:01:41,66</v>
          </cell>
          <cell r="L36" t="str">
            <v>00:42:13,61</v>
          </cell>
          <cell r="M36" t="str">
            <v>(35)</v>
          </cell>
          <cell r="O36" t="str">
            <v>00:21:32,87</v>
          </cell>
          <cell r="P36" t="str">
            <v>(23)</v>
          </cell>
          <cell r="Q36" t="str">
            <v>01:17:36,48</v>
          </cell>
        </row>
        <row r="37">
          <cell r="A37">
            <v>33</v>
          </cell>
          <cell r="B37">
            <v>48</v>
          </cell>
          <cell r="C37" t="str">
            <v>Lukáš</v>
          </cell>
          <cell r="D37" t="str">
            <v>Tabery</v>
          </cell>
          <cell r="F37" t="str">
            <v>1975</v>
          </cell>
          <cell r="G37" t="str">
            <v>M4; muži 40-49 (1974-1983)</v>
          </cell>
          <cell r="H37" t="str">
            <v>České Budějovice</v>
          </cell>
          <cell r="I37" t="str">
            <v>00:15:09,34</v>
          </cell>
          <cell r="J37" t="str">
            <v>(45)</v>
          </cell>
          <cell r="K37" t="str">
            <v>00:02:25,19</v>
          </cell>
          <cell r="L37" t="str">
            <v>00:36:54,40</v>
          </cell>
          <cell r="M37" t="str">
            <v>(17)</v>
          </cell>
          <cell r="O37" t="str">
            <v>00:22:01,98</v>
          </cell>
          <cell r="P37" t="str">
            <v>(27)</v>
          </cell>
          <cell r="Q37" t="str">
            <v>01:18:22,51</v>
          </cell>
          <cell r="T37" t="str">
            <v>Ano</v>
          </cell>
        </row>
        <row r="38">
          <cell r="A38">
            <v>34</v>
          </cell>
          <cell r="B38">
            <v>34</v>
          </cell>
          <cell r="C38" t="str">
            <v>Jan</v>
          </cell>
          <cell r="D38" t="str">
            <v>Černý</v>
          </cell>
          <cell r="F38" t="str">
            <v>1992</v>
          </cell>
          <cell r="G38" t="str">
            <v>M3; muži 30-39 (1984-1993)</v>
          </cell>
          <cell r="H38" t="str">
            <v/>
          </cell>
          <cell r="I38" t="str">
            <v>00:11:02,66</v>
          </cell>
          <cell r="J38" t="str">
            <v>(33)</v>
          </cell>
          <cell r="K38" t="str">
            <v>00:01:57,03</v>
          </cell>
          <cell r="L38" t="str">
            <v>00:39:07,20</v>
          </cell>
          <cell r="M38" t="str">
            <v>(26)</v>
          </cell>
          <cell r="O38" t="str">
            <v>00:26:36,52</v>
          </cell>
          <cell r="P38" t="str">
            <v>(37)</v>
          </cell>
          <cell r="Q38" t="str">
            <v>01:20:05,58</v>
          </cell>
        </row>
        <row r="39">
          <cell r="A39">
            <v>35</v>
          </cell>
          <cell r="B39">
            <v>9</v>
          </cell>
          <cell r="C39" t="str">
            <v>Jan</v>
          </cell>
          <cell r="D39" t="str">
            <v>Trčka</v>
          </cell>
          <cell r="F39" t="str">
            <v>1968</v>
          </cell>
          <cell r="G39" t="str">
            <v>M5; muži 50-59 (1964-1973)</v>
          </cell>
          <cell r="H39" t="str">
            <v>Albeř</v>
          </cell>
          <cell r="I39" t="str">
            <v>00:11:22,06</v>
          </cell>
          <cell r="J39" t="str">
            <v>(37)</v>
          </cell>
          <cell r="K39" t="str">
            <v>00:01:18,06</v>
          </cell>
          <cell r="L39" t="str">
            <v>00:40:52,01</v>
          </cell>
          <cell r="M39" t="str">
            <v>(32)</v>
          </cell>
          <cell r="O39" t="str">
            <v>00:25:47,81</v>
          </cell>
          <cell r="P39" t="str">
            <v>(34)</v>
          </cell>
          <cell r="Q39" t="str">
            <v>01:20:18,20</v>
          </cell>
        </row>
        <row r="40">
          <cell r="A40">
            <v>36</v>
          </cell>
          <cell r="B40">
            <v>17</v>
          </cell>
          <cell r="C40" t="str">
            <v>Hana</v>
          </cell>
          <cell r="D40" t="str">
            <v>Procházková</v>
          </cell>
          <cell r="F40" t="str">
            <v>1981</v>
          </cell>
          <cell r="G40" t="str">
            <v>Z4; ženy 40-49 (1974-1983)</v>
          </cell>
          <cell r="H40" t="str">
            <v/>
          </cell>
          <cell r="I40" t="str">
            <v>00:09:39,30</v>
          </cell>
          <cell r="J40" t="str">
            <v>(27)</v>
          </cell>
          <cell r="K40" t="str">
            <v>00:01:35,89</v>
          </cell>
          <cell r="L40" t="str">
            <v>00:45:16,12</v>
          </cell>
          <cell r="M40" t="str">
            <v>(39)</v>
          </cell>
          <cell r="O40" t="str">
            <v>00:23:42,65</v>
          </cell>
          <cell r="P40" t="str">
            <v>(33)</v>
          </cell>
          <cell r="Q40" t="str">
            <v>01:21:53,29</v>
          </cell>
        </row>
        <row r="41">
          <cell r="A41">
            <v>37</v>
          </cell>
          <cell r="B41">
            <v>18</v>
          </cell>
          <cell r="C41" t="str">
            <v>Petr</v>
          </cell>
          <cell r="D41" t="str">
            <v>Mejzlík</v>
          </cell>
          <cell r="F41" t="str">
            <v>1959</v>
          </cell>
          <cell r="G41" t="str">
            <v>M6; muži 60-69 (1954-1963)</v>
          </cell>
          <cell r="H41" t="str">
            <v>TJ Spartak Třebíč</v>
          </cell>
          <cell r="I41" t="str">
            <v>00:10:18,25</v>
          </cell>
          <cell r="J41" t="str">
            <v>(28)</v>
          </cell>
          <cell r="K41" t="str">
            <v>00:01:15,21</v>
          </cell>
          <cell r="L41" t="str">
            <v>00:43:37,45</v>
          </cell>
          <cell r="M41" t="str">
            <v>(37)</v>
          </cell>
          <cell r="O41" t="str">
            <v>00:28:04,57</v>
          </cell>
          <cell r="P41" t="str">
            <v>(39)</v>
          </cell>
          <cell r="Q41" t="str">
            <v>01:24:14,60</v>
          </cell>
        </row>
        <row r="42">
          <cell r="A42">
            <v>38</v>
          </cell>
          <cell r="B42">
            <v>49</v>
          </cell>
          <cell r="C42" t="str">
            <v>Radim</v>
          </cell>
          <cell r="D42" t="str">
            <v>Valdauf</v>
          </cell>
          <cell r="F42" t="str">
            <v>1965</v>
          </cell>
          <cell r="G42" t="str">
            <v>M5; muži 50-59 (1964-1973)</v>
          </cell>
          <cell r="H42" t="str">
            <v>Hluboká nad Vltavou</v>
          </cell>
          <cell r="I42" t="str">
            <v>00:10:55,39</v>
          </cell>
          <cell r="J42" t="str">
            <v>(30)</v>
          </cell>
          <cell r="K42" t="str">
            <v>00:01:12,82</v>
          </cell>
          <cell r="L42" t="str">
            <v>00:42:57,18</v>
          </cell>
          <cell r="M42" t="str">
            <v>(36)</v>
          </cell>
          <cell r="O42" t="str">
            <v>00:28:55,15</v>
          </cell>
          <cell r="P42" t="str">
            <v>(41)</v>
          </cell>
          <cell r="Q42" t="str">
            <v>01:24:57,18</v>
          </cell>
          <cell r="T42" t="str">
            <v>Ano</v>
          </cell>
        </row>
        <row r="43">
          <cell r="A43">
            <v>39</v>
          </cell>
          <cell r="B43">
            <v>37</v>
          </cell>
          <cell r="C43" t="str">
            <v>Veronika</v>
          </cell>
          <cell r="D43" t="str">
            <v>Steinbauerová</v>
          </cell>
          <cell r="F43" t="str">
            <v>2006</v>
          </cell>
          <cell r="G43" t="str">
            <v>Z1; ženy 16-19 (2004-2007)</v>
          </cell>
          <cell r="H43" t="str">
            <v/>
          </cell>
          <cell r="I43" t="str">
            <v>00:11:25,85</v>
          </cell>
          <cell r="J43" t="str">
            <v>(38)</v>
          </cell>
          <cell r="K43" t="str">
            <v>00:01:40,46</v>
          </cell>
          <cell r="L43" t="str">
            <v>00:47:42,10</v>
          </cell>
          <cell r="M43" t="str">
            <v>(41)</v>
          </cell>
          <cell r="O43" t="str">
            <v>00:26:33,54</v>
          </cell>
          <cell r="P43" t="str">
            <v>(36)</v>
          </cell>
          <cell r="Q43" t="str">
            <v>01:28:14,17</v>
          </cell>
        </row>
        <row r="44">
          <cell r="A44">
            <v>40</v>
          </cell>
          <cell r="B44">
            <v>4</v>
          </cell>
          <cell r="C44" t="str">
            <v>Vladimír</v>
          </cell>
          <cell r="D44" t="str">
            <v>Jahoda</v>
          </cell>
          <cell r="F44" t="str">
            <v>1963</v>
          </cell>
          <cell r="G44" t="str">
            <v>M6; muži 60-69 (1954-1963)</v>
          </cell>
          <cell r="H44" t="str">
            <v>TT Tálín</v>
          </cell>
          <cell r="I44" t="str">
            <v>00:11:08,71</v>
          </cell>
          <cell r="J44" t="str">
            <v>(35)</v>
          </cell>
          <cell r="K44" t="str">
            <v>00:00:51,23</v>
          </cell>
          <cell r="L44" t="str">
            <v>00:47:15,26</v>
          </cell>
          <cell r="M44" t="str">
            <v>(40)</v>
          </cell>
          <cell r="O44" t="str">
            <v>00:28:20,48</v>
          </cell>
          <cell r="P44" t="str">
            <v>(40)</v>
          </cell>
          <cell r="Q44" t="str">
            <v>01:28:49,11</v>
          </cell>
          <cell r="T44" t="str">
            <v>Ano</v>
          </cell>
        </row>
        <row r="45">
          <cell r="A45">
            <v>41</v>
          </cell>
          <cell r="B45">
            <v>50</v>
          </cell>
          <cell r="C45" t="str">
            <v>Jan</v>
          </cell>
          <cell r="D45" t="str">
            <v>Marhoun</v>
          </cell>
          <cell r="F45" t="str">
            <v>1983</v>
          </cell>
          <cell r="G45" t="str">
            <v>M4; muži 40-49 (1974-1983)</v>
          </cell>
          <cell r="H45" t="str">
            <v/>
          </cell>
          <cell r="I45" t="str">
            <v>00:14:18,81</v>
          </cell>
          <cell r="J45" t="str">
            <v>(44)</v>
          </cell>
          <cell r="K45" t="str">
            <v>00:01:46,88</v>
          </cell>
          <cell r="L45" t="str">
            <v>00:43:44,89</v>
          </cell>
          <cell r="M45" t="str">
            <v>(38)</v>
          </cell>
          <cell r="O45" t="str">
            <v>00:28:03,45</v>
          </cell>
          <cell r="P45" t="str">
            <v>(38)</v>
          </cell>
          <cell r="Q45" t="str">
            <v>01:29:25,08</v>
          </cell>
        </row>
        <row r="46">
          <cell r="A46">
            <v>42</v>
          </cell>
          <cell r="B46">
            <v>8</v>
          </cell>
          <cell r="C46" t="str">
            <v>Iveta</v>
          </cell>
          <cell r="D46" t="str">
            <v>Hošnová</v>
          </cell>
          <cell r="F46" t="str">
            <v>1998</v>
          </cell>
          <cell r="G46" t="str">
            <v>Z2; ženy 20-29 (1994-2003)</v>
          </cell>
          <cell r="H46" t="str">
            <v>Bechyně</v>
          </cell>
          <cell r="I46" t="str">
            <v>00:12:13,25</v>
          </cell>
          <cell r="J46" t="str">
            <v>(41)</v>
          </cell>
          <cell r="K46" t="str">
            <v>00:01:39,31</v>
          </cell>
          <cell r="L46" t="str">
            <v>00:48:47,25</v>
          </cell>
          <cell r="M46" t="str">
            <v>(42)</v>
          </cell>
          <cell r="O46" t="str">
            <v>00:29:11,51</v>
          </cell>
          <cell r="P46" t="str">
            <v>(42)</v>
          </cell>
          <cell r="Q46" t="str">
            <v>01:32:49,78</v>
          </cell>
        </row>
        <row r="47">
          <cell r="A47">
            <v>43</v>
          </cell>
          <cell r="B47">
            <v>1</v>
          </cell>
          <cell r="C47" t="str">
            <v>Kristýna</v>
          </cell>
          <cell r="D47" t="str">
            <v>Novotná</v>
          </cell>
          <cell r="F47" t="str">
            <v>1995</v>
          </cell>
          <cell r="G47" t="str">
            <v>Z2; ženy 20-29 (1994-2003)</v>
          </cell>
          <cell r="H47" t="str">
            <v>České Budějovice</v>
          </cell>
          <cell r="I47" t="str">
            <v>00:10:50,29</v>
          </cell>
          <cell r="J47" t="str">
            <v>(29)</v>
          </cell>
          <cell r="K47" t="str">
            <v>00:01:21,38</v>
          </cell>
          <cell r="L47" t="str">
            <v>00:55:35,20</v>
          </cell>
          <cell r="M47" t="str">
            <v>(44)</v>
          </cell>
          <cell r="O47" t="str">
            <v>00:32:01,92</v>
          </cell>
          <cell r="P47" t="str">
            <v>(44)</v>
          </cell>
          <cell r="Q47" t="str">
            <v>01:40:31,00</v>
          </cell>
          <cell r="T47" t="str">
            <v>Ano</v>
          </cell>
        </row>
        <row r="48">
          <cell r="A48">
            <v>44</v>
          </cell>
          <cell r="B48">
            <v>43</v>
          </cell>
          <cell r="C48" t="str">
            <v>Petr</v>
          </cell>
          <cell r="D48" t="str">
            <v>Matouš</v>
          </cell>
          <cell r="F48" t="str">
            <v>1949</v>
          </cell>
          <cell r="G48" t="str">
            <v>M7; muži 70+ (1953 a starší)</v>
          </cell>
          <cell r="H48" t="str">
            <v>TT Tálín</v>
          </cell>
          <cell r="I48" t="str">
            <v>00:14:03,95</v>
          </cell>
          <cell r="J48" t="str">
            <v>(43)</v>
          </cell>
          <cell r="K48" t="str">
            <v>00:01:38,51</v>
          </cell>
          <cell r="L48" t="str">
            <v>00:55:52,73</v>
          </cell>
          <cell r="M48" t="str">
            <v>(45)</v>
          </cell>
          <cell r="O48" t="str">
            <v>00:31:38,41</v>
          </cell>
          <cell r="P48" t="str">
            <v>(43)</v>
          </cell>
          <cell r="Q48" t="str">
            <v>01:43:53,62</v>
          </cell>
          <cell r="T48" t="str">
            <v>Ano</v>
          </cell>
        </row>
        <row r="49">
          <cell r="A49">
            <v>45</v>
          </cell>
          <cell r="B49">
            <v>14</v>
          </cell>
          <cell r="C49" t="str">
            <v>Helena</v>
          </cell>
          <cell r="D49" t="str">
            <v>Sebestova</v>
          </cell>
          <cell r="F49" t="str">
            <v>1960</v>
          </cell>
          <cell r="G49" t="str">
            <v>Z5; ženy 50+ (1973 a starší)</v>
          </cell>
          <cell r="H49" t="str">
            <v>Líbovo potěr</v>
          </cell>
          <cell r="I49" t="str">
            <v>00:14:02,81</v>
          </cell>
          <cell r="J49" t="str">
            <v>(42)</v>
          </cell>
          <cell r="K49" t="str">
            <v>00:02:49,22</v>
          </cell>
          <cell r="L49" t="str">
            <v>00:52:58,34</v>
          </cell>
          <cell r="M49" t="str">
            <v>(43)</v>
          </cell>
          <cell r="O49" t="str">
            <v>00:35:34,77</v>
          </cell>
          <cell r="P49" t="str">
            <v>(45)</v>
          </cell>
          <cell r="Q49" t="str">
            <v>01:46:21,25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</sheetNames>
    <sheetDataSet>
      <sheetData sheetId="0">
        <row r="5">
          <cell r="O5">
            <v>1.5231481481481481E-2</v>
          </cell>
          <cell r="P5">
            <v>4</v>
          </cell>
          <cell r="Q5">
            <v>4.3460145131387171E-2</v>
          </cell>
          <cell r="R5">
            <v>12</v>
          </cell>
          <cell r="S5">
            <v>5.8691626612868655E-2</v>
          </cell>
          <cell r="U5">
            <v>2.7048611111111114E-2</v>
          </cell>
          <cell r="V5">
            <v>1</v>
          </cell>
        </row>
        <row r="6">
          <cell r="O6">
            <v>1.5868055555555555E-2</v>
          </cell>
          <cell r="P6">
            <v>7</v>
          </cell>
          <cell r="Q6">
            <v>4.2812004484953703E-2</v>
          </cell>
          <cell r="R6">
            <v>5</v>
          </cell>
          <cell r="S6">
            <v>5.8680060040509255E-2</v>
          </cell>
          <cell r="U6">
            <v>2.7268518518518518E-2</v>
          </cell>
          <cell r="V6">
            <v>2</v>
          </cell>
        </row>
        <row r="7">
          <cell r="O7">
            <v>1.5914351851851853E-2</v>
          </cell>
          <cell r="P7">
            <v>8</v>
          </cell>
          <cell r="Q7">
            <v>4.2835152365183461E-2</v>
          </cell>
          <cell r="R7">
            <v>6</v>
          </cell>
          <cell r="S7">
            <v>5.8749504217035314E-2</v>
          </cell>
          <cell r="U7">
            <v>2.9918981481481484E-2</v>
          </cell>
          <cell r="V7">
            <v>5</v>
          </cell>
        </row>
        <row r="8">
          <cell r="O8">
            <v>1.5601851851851849E-2</v>
          </cell>
          <cell r="P8">
            <v>5</v>
          </cell>
          <cell r="Q8">
            <v>4.3101352987825789E-2</v>
          </cell>
          <cell r="R8">
            <v>10</v>
          </cell>
          <cell r="S8">
            <v>5.8703204839677642E-2</v>
          </cell>
          <cell r="U8">
            <v>3.0509259259259257E-2</v>
          </cell>
          <cell r="V8">
            <v>7</v>
          </cell>
        </row>
        <row r="9">
          <cell r="O9">
            <v>1.7465277777777777E-2</v>
          </cell>
          <cell r="P9">
            <v>16</v>
          </cell>
          <cell r="Q9">
            <v>4.2511082041966734E-2</v>
          </cell>
          <cell r="R9">
            <v>2</v>
          </cell>
          <cell r="S9">
            <v>5.9976359819744515E-2</v>
          </cell>
          <cell r="U9">
            <v>2.9988425925925925E-2</v>
          </cell>
          <cell r="V9">
            <v>6</v>
          </cell>
        </row>
        <row r="10">
          <cell r="O10">
            <v>1.696759259259259E-2</v>
          </cell>
          <cell r="P10">
            <v>12</v>
          </cell>
          <cell r="Q10">
            <v>4.3043483287251369E-2</v>
          </cell>
          <cell r="R10">
            <v>9</v>
          </cell>
          <cell r="S10">
            <v>6.0011075879843959E-2</v>
          </cell>
          <cell r="U10">
            <v>3.0844907407407408E-2</v>
          </cell>
          <cell r="V10">
            <v>8</v>
          </cell>
        </row>
        <row r="11">
          <cell r="O11">
            <v>1.8055555555555554E-2</v>
          </cell>
          <cell r="P11">
            <v>20</v>
          </cell>
          <cell r="Q11">
            <v>4.5578176172410834E-2</v>
          </cell>
          <cell r="R11">
            <v>18</v>
          </cell>
          <cell r="S11">
            <v>6.3633731727966381E-2</v>
          </cell>
          <cell r="U11">
            <v>2.737268518518518E-2</v>
          </cell>
          <cell r="V11">
            <v>3</v>
          </cell>
        </row>
        <row r="12">
          <cell r="O12">
            <v>1.7303240740740741E-2</v>
          </cell>
          <cell r="P12">
            <v>15</v>
          </cell>
          <cell r="Q12">
            <v>4.269626508380487E-2</v>
          </cell>
          <cell r="R12">
            <v>3</v>
          </cell>
          <cell r="S12">
            <v>5.9999505824545607E-2</v>
          </cell>
          <cell r="U12">
            <v>3.1261574074074074E-2</v>
          </cell>
          <cell r="V12">
            <v>9</v>
          </cell>
        </row>
        <row r="13">
          <cell r="O13">
            <v>1.6157407407407409E-2</v>
          </cell>
          <cell r="P13">
            <v>10</v>
          </cell>
          <cell r="Q13">
            <v>4.3876806975522979E-2</v>
          </cell>
          <cell r="R13">
            <v>16</v>
          </cell>
          <cell r="S13">
            <v>6.0034214382930384E-2</v>
          </cell>
          <cell r="U13">
            <v>3.1261574074074074E-2</v>
          </cell>
          <cell r="V13">
            <v>9</v>
          </cell>
        </row>
        <row r="14">
          <cell r="O14">
            <v>1.7569444444444443E-2</v>
          </cell>
          <cell r="P14">
            <v>17</v>
          </cell>
          <cell r="Q14">
            <v>4.2453212341392321E-2</v>
          </cell>
          <cell r="R14">
            <v>1</v>
          </cell>
          <cell r="S14">
            <v>6.0022656785836764E-2</v>
          </cell>
          <cell r="U14">
            <v>3.2824074074074075E-2</v>
          </cell>
          <cell r="V14">
            <v>13</v>
          </cell>
        </row>
        <row r="15">
          <cell r="O15">
            <v>1.7141203703703704E-2</v>
          </cell>
          <cell r="P15">
            <v>13</v>
          </cell>
          <cell r="Q15">
            <v>4.2858300245413233E-2</v>
          </cell>
          <cell r="R15">
            <v>7</v>
          </cell>
          <cell r="S15">
            <v>5.9999503949116934E-2</v>
          </cell>
          <cell r="U15">
            <v>3.3263888888888891E-2</v>
          </cell>
          <cell r="V15">
            <v>15</v>
          </cell>
        </row>
        <row r="16">
          <cell r="O16">
            <v>1.5821759259259261E-2</v>
          </cell>
          <cell r="P16">
            <v>6</v>
          </cell>
          <cell r="Q16">
            <v>4.2869874185528116E-2</v>
          </cell>
          <cell r="R16">
            <v>8</v>
          </cell>
          <cell r="S16">
            <v>5.8691633444787381E-2</v>
          </cell>
          <cell r="U16">
            <v>3.5173611111111107E-2</v>
          </cell>
          <cell r="V16">
            <v>20</v>
          </cell>
        </row>
        <row r="17">
          <cell r="O17">
            <v>1.6689814814814814E-2</v>
          </cell>
          <cell r="P17">
            <v>11</v>
          </cell>
          <cell r="Q17">
            <v>4.3332831790123455E-2</v>
          </cell>
          <cell r="R17">
            <v>11</v>
          </cell>
          <cell r="S17">
            <v>6.0022646604938265E-2</v>
          </cell>
          <cell r="U17">
            <v>3.4675925925925923E-2</v>
          </cell>
          <cell r="V17">
            <v>17</v>
          </cell>
        </row>
        <row r="18">
          <cell r="O18">
            <v>1.4745370370370372E-2</v>
          </cell>
          <cell r="P18">
            <v>3</v>
          </cell>
          <cell r="Q18">
            <v>5.9999305555555549E-2</v>
          </cell>
          <cell r="R18">
            <v>41</v>
          </cell>
          <cell r="S18">
            <v>7.4744675925925916E-2</v>
          </cell>
          <cell r="U18">
            <v>3.530092592592593E-2</v>
          </cell>
          <cell r="V18">
            <v>22</v>
          </cell>
        </row>
        <row r="19">
          <cell r="O19">
            <v>1.8993055555555555E-2</v>
          </cell>
          <cell r="P19">
            <v>27</v>
          </cell>
          <cell r="Q19">
            <v>4.5589750112525716E-2</v>
          </cell>
          <cell r="R19">
            <v>19</v>
          </cell>
          <cell r="S19">
            <v>6.4582805668081278E-2</v>
          </cell>
          <cell r="U19">
            <v>3.1631944444444442E-2</v>
          </cell>
          <cell r="V19">
            <v>11</v>
          </cell>
        </row>
        <row r="20">
          <cell r="O20">
            <v>1.7256944444444443E-2</v>
          </cell>
          <cell r="P20">
            <v>14</v>
          </cell>
          <cell r="Q20">
            <v>4.2765708724494166E-2</v>
          </cell>
          <cell r="R20">
            <v>4</v>
          </cell>
          <cell r="S20">
            <v>6.0022653168938608E-2</v>
          </cell>
          <cell r="U20">
            <v>3.6400462962962961E-2</v>
          </cell>
          <cell r="V20">
            <v>27</v>
          </cell>
        </row>
        <row r="21">
          <cell r="O21">
            <v>0</v>
          </cell>
          <cell r="P21">
            <v>1</v>
          </cell>
          <cell r="Q21">
            <v>5.8784041843492799E-2</v>
          </cell>
          <cell r="R21">
            <v>40</v>
          </cell>
          <cell r="S21">
            <v>5.8784041843492799E-2</v>
          </cell>
          <cell r="U21">
            <v>3.8321759259259257E-2</v>
          </cell>
          <cell r="V21">
            <v>34</v>
          </cell>
        </row>
        <row r="22">
          <cell r="O22">
            <v>1.832175925925926E-2</v>
          </cell>
          <cell r="P22">
            <v>23</v>
          </cell>
          <cell r="Q22">
            <v>4.6411499860682437E-2</v>
          </cell>
          <cell r="R22">
            <v>22</v>
          </cell>
          <cell r="S22">
            <v>6.4733259119941697E-2</v>
          </cell>
          <cell r="U22">
            <v>3.3020833333333333E-2</v>
          </cell>
          <cell r="V22">
            <v>14</v>
          </cell>
        </row>
        <row r="23">
          <cell r="O23">
            <v>2.1608796296296296E-2</v>
          </cell>
          <cell r="P23">
            <v>33</v>
          </cell>
          <cell r="Q23">
            <v>4.7568893872170774E-2</v>
          </cell>
          <cell r="R23">
            <v>26</v>
          </cell>
          <cell r="S23">
            <v>6.9177690168467074E-2</v>
          </cell>
          <cell r="U23">
            <v>2.8784722222222225E-2</v>
          </cell>
          <cell r="V23">
            <v>4</v>
          </cell>
        </row>
        <row r="24">
          <cell r="O24">
            <v>1.7916666666666664E-2</v>
          </cell>
          <cell r="P24">
            <v>19</v>
          </cell>
          <cell r="Q24">
            <v>4.6735570183899171E-2</v>
          </cell>
          <cell r="R24">
            <v>24</v>
          </cell>
          <cell r="S24">
            <v>6.4652236850565842E-2</v>
          </cell>
          <cell r="U24">
            <v>3.4791666666666665E-2</v>
          </cell>
          <cell r="V24">
            <v>18</v>
          </cell>
        </row>
        <row r="25">
          <cell r="O25">
            <v>1.8263888888888892E-2</v>
          </cell>
          <cell r="P25">
            <v>22</v>
          </cell>
          <cell r="Q25">
            <v>4.648094350137174E-2</v>
          </cell>
          <cell r="R25">
            <v>23</v>
          </cell>
          <cell r="S25">
            <v>6.4744832390260632E-2</v>
          </cell>
          <cell r="U25">
            <v>3.5138888888888886E-2</v>
          </cell>
          <cell r="V25">
            <v>19</v>
          </cell>
        </row>
        <row r="26">
          <cell r="O26">
            <v>1.7824074074074072E-2</v>
          </cell>
          <cell r="P26">
            <v>18</v>
          </cell>
          <cell r="Q26">
            <v>4.6874457465277776E-2</v>
          </cell>
          <cell r="R26">
            <v>25</v>
          </cell>
          <cell r="S26">
            <v>6.4698531539351845E-2</v>
          </cell>
          <cell r="U26">
            <v>3.5185185185185187E-2</v>
          </cell>
          <cell r="V26">
            <v>21</v>
          </cell>
        </row>
        <row r="27">
          <cell r="O27">
            <v>2.2025462962962962E-2</v>
          </cell>
          <cell r="P27">
            <v>37</v>
          </cell>
          <cell r="Q27">
            <v>4.3807363334833677E-2</v>
          </cell>
          <cell r="R27">
            <v>13</v>
          </cell>
          <cell r="S27">
            <v>6.5832826297796632E-2</v>
          </cell>
          <cell r="U27">
            <v>3.4363425925925922E-2</v>
          </cell>
          <cell r="V27">
            <v>16</v>
          </cell>
        </row>
        <row r="28">
          <cell r="O28">
            <v>1.8391203703703701E-2</v>
          </cell>
          <cell r="P28">
            <v>25</v>
          </cell>
          <cell r="Q28">
            <v>4.6295760459533611E-2</v>
          </cell>
          <cell r="R28">
            <v>20</v>
          </cell>
          <cell r="S28">
            <v>6.4686964163237312E-2</v>
          </cell>
          <cell r="U28">
            <v>3.5821759259259262E-2</v>
          </cell>
          <cell r="V28">
            <v>24</v>
          </cell>
        </row>
        <row r="29">
          <cell r="O29">
            <v>1.6064814814814816E-2</v>
          </cell>
          <cell r="P29">
            <v>9</v>
          </cell>
          <cell r="Q29">
            <v>4.8656844242969816E-2</v>
          </cell>
          <cell r="R29">
            <v>28</v>
          </cell>
          <cell r="S29">
            <v>6.4721659057784625E-2</v>
          </cell>
          <cell r="U29">
            <v>3.6550925925925924E-2</v>
          </cell>
          <cell r="V29">
            <v>29</v>
          </cell>
        </row>
        <row r="30">
          <cell r="O30">
            <v>1.9895833333333331E-2</v>
          </cell>
          <cell r="P30">
            <v>29</v>
          </cell>
          <cell r="Q30">
            <v>4.46985567236797E-2</v>
          </cell>
          <cell r="R30">
            <v>17</v>
          </cell>
          <cell r="S30">
            <v>6.4594390057013035E-2</v>
          </cell>
          <cell r="U30">
            <v>3.7025462962962961E-2</v>
          </cell>
          <cell r="V30">
            <v>30</v>
          </cell>
        </row>
        <row r="31">
          <cell r="O31">
            <v>2.1990740740740741E-2</v>
          </cell>
          <cell r="P31">
            <v>36</v>
          </cell>
          <cell r="Q31">
            <v>4.3830511215063435E-2</v>
          </cell>
          <cell r="R31">
            <v>14</v>
          </cell>
          <cell r="S31">
            <v>6.5821251955804183E-2</v>
          </cell>
          <cell r="U31">
            <v>3.6354166666666667E-2</v>
          </cell>
          <cell r="V31">
            <v>26</v>
          </cell>
        </row>
        <row r="32">
          <cell r="O32">
            <v>1.9652777777777779E-2</v>
          </cell>
          <cell r="P32">
            <v>28</v>
          </cell>
          <cell r="Q32">
            <v>4.8205460578489373E-2</v>
          </cell>
          <cell r="R32">
            <v>27</v>
          </cell>
          <cell r="S32">
            <v>6.7858238356267156E-2</v>
          </cell>
          <cell r="U32">
            <v>3.5335648148148151E-2</v>
          </cell>
          <cell r="V32">
            <v>23</v>
          </cell>
        </row>
        <row r="33">
          <cell r="O33">
            <v>2.1469907407407406E-2</v>
          </cell>
          <cell r="P33">
            <v>31</v>
          </cell>
          <cell r="Q33">
            <v>5.0624414062499998E-2</v>
          </cell>
          <cell r="R33">
            <v>31</v>
          </cell>
          <cell r="S33">
            <v>7.2094321469907408E-2</v>
          </cell>
          <cell r="U33">
            <v>3.2175925925925927E-2</v>
          </cell>
          <cell r="V33">
            <v>12</v>
          </cell>
        </row>
        <row r="34">
          <cell r="O34">
            <v>2.1967592592592591E-2</v>
          </cell>
          <cell r="P34">
            <v>35</v>
          </cell>
          <cell r="Q34">
            <v>4.3842085155178324E-2</v>
          </cell>
          <cell r="R34">
            <v>15</v>
          </cell>
          <cell r="S34">
            <v>6.5809677747770912E-2</v>
          </cell>
          <cell r="U34">
            <v>3.8587962962962963E-2</v>
          </cell>
          <cell r="V34">
            <v>37</v>
          </cell>
        </row>
        <row r="35">
          <cell r="O35">
            <v>2.1469907407407406E-2</v>
          </cell>
          <cell r="P35">
            <v>31</v>
          </cell>
          <cell r="Q35">
            <v>5.0323491619513029E-2</v>
          </cell>
          <cell r="R35">
            <v>30</v>
          </cell>
          <cell r="S35">
            <v>7.1793399026920432E-2</v>
          </cell>
          <cell r="U35">
            <v>3.6250000000000004E-2</v>
          </cell>
          <cell r="V35">
            <v>25</v>
          </cell>
        </row>
        <row r="36">
          <cell r="O36">
            <v>2.0358796296296295E-2</v>
          </cell>
          <cell r="P36">
            <v>30</v>
          </cell>
          <cell r="Q36">
            <v>5.1480885631001366E-2</v>
          </cell>
          <cell r="R36">
            <v>32</v>
          </cell>
          <cell r="S36">
            <v>7.1839681927297658E-2</v>
          </cell>
          <cell r="U36">
            <v>3.6446759259259255E-2</v>
          </cell>
          <cell r="V36">
            <v>28</v>
          </cell>
        </row>
        <row r="37">
          <cell r="O37">
            <v>1.833333333333333E-2</v>
          </cell>
          <cell r="P37">
            <v>24</v>
          </cell>
          <cell r="Q37">
            <v>4.6353630160108024E-2</v>
          </cell>
          <cell r="R37">
            <v>21</v>
          </cell>
          <cell r="S37">
            <v>6.4686963493441357E-2</v>
          </cell>
          <cell r="U37" t="str">
            <v>01:05:37</v>
          </cell>
          <cell r="V37">
            <v>41</v>
          </cell>
        </row>
        <row r="38">
          <cell r="O38">
            <v>0</v>
          </cell>
          <cell r="P38">
            <v>1</v>
          </cell>
          <cell r="Q38">
            <v>7.3008414244684489E-2</v>
          </cell>
          <cell r="R38">
            <v>44</v>
          </cell>
          <cell r="S38">
            <v>7.3008414244684489E-2</v>
          </cell>
          <cell r="U38">
            <v>3.8101851851851852E-2</v>
          </cell>
          <cell r="V38">
            <v>33</v>
          </cell>
        </row>
        <row r="39">
          <cell r="O39">
            <v>2.3194444444444445E-2</v>
          </cell>
          <cell r="P39">
            <v>39</v>
          </cell>
          <cell r="Q39">
            <v>4.9814238254458153E-2</v>
          </cell>
          <cell r="R39">
            <v>29</v>
          </cell>
          <cell r="S39">
            <v>7.3008682698902594E-2</v>
          </cell>
          <cell r="U39">
            <v>3.8437499999999999E-2</v>
          </cell>
          <cell r="V39">
            <v>35</v>
          </cell>
        </row>
        <row r="40">
          <cell r="O40">
            <v>1.8217592592592594E-2</v>
          </cell>
          <cell r="P40">
            <v>21</v>
          </cell>
          <cell r="Q40">
            <v>5.652712352109053E-2</v>
          </cell>
          <cell r="R40">
            <v>36</v>
          </cell>
          <cell r="S40">
            <v>7.4744716113683121E-2</v>
          </cell>
          <cell r="U40">
            <v>3.7164351851851851E-2</v>
          </cell>
          <cell r="V40">
            <v>31</v>
          </cell>
        </row>
        <row r="41">
          <cell r="O41">
            <v>2.1909722222222223E-2</v>
          </cell>
          <cell r="P41">
            <v>34</v>
          </cell>
          <cell r="Q41">
            <v>5.4281779138803152E-2</v>
          </cell>
          <cell r="R41">
            <v>34</v>
          </cell>
          <cell r="S41">
            <v>7.6191501361025371E-2</v>
          </cell>
          <cell r="U41">
            <v>3.7187499999999998E-2</v>
          </cell>
          <cell r="V41">
            <v>32</v>
          </cell>
        </row>
        <row r="42">
          <cell r="O42">
            <v>1.8854166666666665E-2</v>
          </cell>
          <cell r="P42">
            <v>26</v>
          </cell>
          <cell r="Q42">
            <v>5.1932269295481816E-2</v>
          </cell>
          <cell r="R42">
            <v>33</v>
          </cell>
          <cell r="S42">
            <v>7.0786435962148481E-2</v>
          </cell>
          <cell r="U42" t="str">
            <v>01:05:06</v>
          </cell>
          <cell r="V42">
            <v>40</v>
          </cell>
        </row>
        <row r="43">
          <cell r="O43">
            <v>2.2280092592592594E-2</v>
          </cell>
          <cell r="P43">
            <v>38</v>
          </cell>
          <cell r="Q43">
            <v>6.0578002561299714E-2</v>
          </cell>
          <cell r="R43">
            <v>42</v>
          </cell>
          <cell r="S43">
            <v>8.2858095153892308E-2</v>
          </cell>
          <cell r="U43">
            <v>3.8449074074074073E-2</v>
          </cell>
          <cell r="V43">
            <v>36</v>
          </cell>
        </row>
        <row r="44">
          <cell r="O44">
            <v>2.5011574074074071E-2</v>
          </cell>
          <cell r="P44">
            <v>42</v>
          </cell>
          <cell r="Q44">
            <v>5.8402101819701638E-2</v>
          </cell>
          <cell r="R44">
            <v>38</v>
          </cell>
          <cell r="S44">
            <v>8.3413675893775713E-2</v>
          </cell>
          <cell r="U44" t="str">
            <v>01:01:10</v>
          </cell>
          <cell r="V44">
            <v>38</v>
          </cell>
        </row>
        <row r="45">
          <cell r="O45">
            <v>2.7256944444444445E-2</v>
          </cell>
          <cell r="P45">
            <v>43</v>
          </cell>
          <cell r="Q45">
            <v>5.5543338611325446E-2</v>
          </cell>
          <cell r="R45">
            <v>35</v>
          </cell>
          <cell r="S45">
            <v>8.2800283055769891E-2</v>
          </cell>
          <cell r="U45" t="str">
            <v>01:04:18</v>
          </cell>
          <cell r="V45">
            <v>39</v>
          </cell>
        </row>
        <row r="46">
          <cell r="O46">
            <v>2.3379629629629629E-2</v>
          </cell>
          <cell r="P46">
            <v>41</v>
          </cell>
          <cell r="Q46">
            <v>5.6735454443158424E-2</v>
          </cell>
          <cell r="R46">
            <v>37</v>
          </cell>
          <cell r="S46">
            <v>8.0115084072788056E-2</v>
          </cell>
          <cell r="U46" t="str">
            <v>01:09:23</v>
          </cell>
          <cell r="V46">
            <v>42</v>
          </cell>
        </row>
        <row r="47">
          <cell r="O47">
            <v>2.3194444444444445E-2</v>
          </cell>
          <cell r="P47">
            <v>39</v>
          </cell>
          <cell r="Q47">
            <v>5.841367575981652E-2</v>
          </cell>
          <cell r="R47">
            <v>39</v>
          </cell>
          <cell r="S47">
            <v>8.1608120204260962E-2</v>
          </cell>
          <cell r="U47" t="str">
            <v>01:12:14</v>
          </cell>
          <cell r="V47">
            <v>43</v>
          </cell>
        </row>
        <row r="48">
          <cell r="O48">
            <v>3.318287037037037E-2</v>
          </cell>
          <cell r="P48">
            <v>44</v>
          </cell>
          <cell r="Q48">
            <v>6.2071040836119674E-2</v>
          </cell>
          <cell r="R48">
            <v>43</v>
          </cell>
          <cell r="S48">
            <v>9.5253911206490044E-2</v>
          </cell>
          <cell r="U48" t="str">
            <v>01:26:51</v>
          </cell>
          <cell r="V48">
            <v>44</v>
          </cell>
        </row>
        <row r="53">
          <cell r="O53">
            <v>7.6620370370370366E-3</v>
          </cell>
          <cell r="P53">
            <v>3</v>
          </cell>
          <cell r="Q53">
            <v>3.1412037037037037E-2</v>
          </cell>
          <cell r="R53">
            <v>1</v>
          </cell>
          <cell r="S53">
            <v>3.9074074074074074E-2</v>
          </cell>
          <cell r="U53">
            <v>1.4247685185185184E-2</v>
          </cell>
          <cell r="V53">
            <v>1</v>
          </cell>
        </row>
        <row r="54">
          <cell r="O54">
            <v>7.4074074074074068E-3</v>
          </cell>
          <cell r="P54">
            <v>1</v>
          </cell>
          <cell r="Q54">
            <v>3.1620370370370368E-2</v>
          </cell>
          <cell r="R54">
            <v>2</v>
          </cell>
          <cell r="S54">
            <v>3.9027777777777772E-2</v>
          </cell>
          <cell r="U54">
            <v>1.636574074074074E-2</v>
          </cell>
          <cell r="V54">
            <v>3</v>
          </cell>
        </row>
        <row r="55">
          <cell r="O55">
            <v>7.4189814814814821E-3</v>
          </cell>
          <cell r="P55">
            <v>2</v>
          </cell>
          <cell r="Q55">
            <v>3.1666666666666669E-2</v>
          </cell>
          <cell r="R55">
            <v>3</v>
          </cell>
          <cell r="S55">
            <v>3.9085648148148154E-2</v>
          </cell>
          <cell r="U55">
            <v>1.7048611111111112E-2</v>
          </cell>
          <cell r="V55">
            <v>4</v>
          </cell>
        </row>
        <row r="56">
          <cell r="O56">
            <v>1.0219907407407408E-2</v>
          </cell>
          <cell r="P56">
            <v>4</v>
          </cell>
          <cell r="Q56">
            <v>3.4317129629629628E-2</v>
          </cell>
          <cell r="R56">
            <v>4</v>
          </cell>
          <cell r="S56">
            <v>4.4537037037037035E-2</v>
          </cell>
          <cell r="U56">
            <v>1.5405092592592593E-2</v>
          </cell>
          <cell r="V56">
            <v>2</v>
          </cell>
        </row>
        <row r="57">
          <cell r="O57">
            <v>1.4201388888888888E-2</v>
          </cell>
          <cell r="P57">
            <v>5</v>
          </cell>
          <cell r="Q57">
            <v>4.1805071694958854E-2</v>
          </cell>
          <cell r="R57">
            <v>6</v>
          </cell>
          <cell r="S57">
            <v>5.6006460583847742E-2</v>
          </cell>
          <cell r="U57">
            <v>2.2465277777777778E-2</v>
          </cell>
          <cell r="V57">
            <v>5</v>
          </cell>
        </row>
        <row r="58">
          <cell r="O58">
            <v>1.556712962962963E-2</v>
          </cell>
          <cell r="P58">
            <v>6</v>
          </cell>
          <cell r="Q58">
            <v>3.9918981481481479E-2</v>
          </cell>
          <cell r="R58">
            <v>5</v>
          </cell>
          <cell r="S58">
            <v>5.5486111111111111E-2</v>
          </cell>
          <cell r="U58">
            <v>2.5092592592592593E-2</v>
          </cell>
          <cell r="V58">
            <v>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vysledky"/>
      <sheetName val="vysledky_postaru"/>
    </sheetNames>
    <sheetDataSet>
      <sheetData sheetId="0">
        <row r="2">
          <cell r="B2">
            <v>32</v>
          </cell>
        </row>
        <row r="45">
          <cell r="C45" t="str">
            <v>Jana</v>
          </cell>
          <cell r="D45" t="str">
            <v>Kolláriková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vysledky"/>
      <sheetName val="vysledky_postaru"/>
    </sheetNames>
    <sheetDataSet>
      <sheetData sheetId="0">
        <row r="2">
          <cell r="A2">
            <v>1</v>
          </cell>
          <cell r="G2" t="str">
            <v>M1; muži 16-19 (2003-2006)</v>
          </cell>
        </row>
        <row r="3">
          <cell r="A3">
            <v>2</v>
          </cell>
          <cell r="G3" t="str">
            <v>M1; muži 16-19 (2003-2006)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6"/>
  <sheetViews>
    <sheetView topLeftCell="A13" workbookViewId="0">
      <selection activeCell="A39" sqref="A39:IV39"/>
    </sheetView>
  </sheetViews>
  <sheetFormatPr defaultColWidth="8.81640625" defaultRowHeight="12.75" customHeight="1"/>
  <cols>
    <col min="1" max="1" width="4.26953125" style="7" customWidth="1"/>
    <col min="2" max="2" width="17.7265625" customWidth="1"/>
    <col min="3" max="3" width="19.2695312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3.7265625" style="10" customWidth="1"/>
    <col min="9" max="9" width="9.1796875" customWidth="1"/>
    <col min="10" max="10" width="3.7265625" style="9" customWidth="1"/>
    <col min="11" max="11" width="8.7265625" customWidth="1"/>
    <col min="12" max="12" width="3.7265625" style="9" customWidth="1"/>
    <col min="13" max="13" width="8.7265625" customWidth="1"/>
    <col min="14" max="14" width="3.7265625" style="9" customWidth="1"/>
    <col min="15" max="15" width="8.7265625" customWidth="1"/>
    <col min="16" max="16" width="3.7265625" style="9" customWidth="1"/>
    <col min="17" max="17" width="8.7265625" style="11" customWidth="1"/>
    <col min="18" max="19" width="4.26953125" style="8" customWidth="1"/>
  </cols>
  <sheetData>
    <row r="1" spans="1:19" ht="15" customHeight="1">
      <c r="A1" s="181" t="s">
        <v>253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110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2"/>
      <c r="H3" s="12"/>
      <c r="J3"/>
      <c r="L3"/>
      <c r="N3"/>
      <c r="P3"/>
      <c r="Q3" s="1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2" t="s">
        <v>4</v>
      </c>
      <c r="H4" s="12" t="s">
        <v>5</v>
      </c>
      <c r="I4" s="12" t="s">
        <v>103</v>
      </c>
      <c r="J4" s="12" t="s">
        <v>5</v>
      </c>
      <c r="K4" s="12" t="s">
        <v>104</v>
      </c>
      <c r="L4" s="12" t="s">
        <v>5</v>
      </c>
      <c r="M4" s="12" t="s">
        <v>105</v>
      </c>
      <c r="N4" s="12" t="s">
        <v>5</v>
      </c>
      <c r="O4" s="12" t="s">
        <v>106</v>
      </c>
      <c r="P4" s="12" t="s">
        <v>5</v>
      </c>
      <c r="Q4" s="12" t="s">
        <v>107</v>
      </c>
      <c r="R4" s="7" t="s">
        <v>6</v>
      </c>
      <c r="S4" s="7" t="s">
        <v>7</v>
      </c>
    </row>
    <row r="5" spans="1:19" ht="12.75" customHeight="1">
      <c r="A5" s="7">
        <v>1</v>
      </c>
      <c r="B5" t="s">
        <v>111</v>
      </c>
      <c r="C5" t="s">
        <v>120</v>
      </c>
      <c r="D5">
        <v>1983</v>
      </c>
      <c r="E5">
        <v>24</v>
      </c>
      <c r="G5" s="7" t="s">
        <v>24</v>
      </c>
      <c r="H5" s="7">
        <v>4</v>
      </c>
      <c r="I5" s="118">
        <v>1.4143518518518519E-2</v>
      </c>
      <c r="J5">
        <v>22</v>
      </c>
      <c r="K5" s="118">
        <v>4.1967592592592591E-2</v>
      </c>
      <c r="L5">
        <v>24</v>
      </c>
      <c r="M5" s="118">
        <v>5.6111111111111112E-2</v>
      </c>
      <c r="N5">
        <v>24</v>
      </c>
      <c r="O5" s="118">
        <v>2.7222222222222228E-2</v>
      </c>
      <c r="P5">
        <v>23</v>
      </c>
      <c r="Q5" s="119">
        <v>8.3333333333333329E-2</v>
      </c>
    </row>
    <row r="6" spans="1:19" ht="12.75" customHeight="1">
      <c r="A6" s="7">
        <v>2</v>
      </c>
      <c r="B6" t="s">
        <v>197</v>
      </c>
      <c r="C6" t="s">
        <v>155</v>
      </c>
      <c r="D6">
        <v>2004</v>
      </c>
      <c r="E6">
        <v>1</v>
      </c>
      <c r="F6" s="10" t="s">
        <v>109</v>
      </c>
      <c r="G6" s="7" t="s">
        <v>32</v>
      </c>
      <c r="H6" s="7">
        <v>1</v>
      </c>
      <c r="I6" s="118">
        <v>1.4108796296296295E-2</v>
      </c>
      <c r="J6">
        <v>21</v>
      </c>
      <c r="K6" s="118">
        <v>4.1921296296296297E-2</v>
      </c>
      <c r="L6">
        <v>23</v>
      </c>
      <c r="M6" s="118">
        <v>5.603009259259259E-2</v>
      </c>
      <c r="N6">
        <v>23</v>
      </c>
      <c r="O6" s="118">
        <v>2.826388888888889E-2</v>
      </c>
      <c r="P6">
        <v>24</v>
      </c>
      <c r="Q6" s="119">
        <v>8.4293981481481484E-2</v>
      </c>
      <c r="R6" s="8">
        <v>0</v>
      </c>
      <c r="S6" s="8">
        <v>100</v>
      </c>
    </row>
    <row r="7" spans="1:19" ht="12.75" customHeight="1">
      <c r="A7" s="7">
        <v>3</v>
      </c>
      <c r="B7" t="s">
        <v>215</v>
      </c>
      <c r="C7" t="s">
        <v>216</v>
      </c>
      <c r="D7">
        <v>1981</v>
      </c>
      <c r="E7">
        <v>7</v>
      </c>
      <c r="G7" s="7" t="s">
        <v>29</v>
      </c>
      <c r="H7" s="7">
        <v>4</v>
      </c>
      <c r="I7" s="118">
        <v>1.8101851851851852E-2</v>
      </c>
      <c r="J7">
        <v>32</v>
      </c>
      <c r="K7" s="118">
        <v>4.3796296296296298E-2</v>
      </c>
      <c r="L7">
        <v>27</v>
      </c>
      <c r="M7" s="118">
        <v>6.1898148148148147E-2</v>
      </c>
      <c r="N7">
        <v>26</v>
      </c>
      <c r="O7" s="118">
        <v>2.9872685185185183E-2</v>
      </c>
      <c r="P7">
        <v>27</v>
      </c>
      <c r="Q7" s="119">
        <v>9.1770833333333343E-2</v>
      </c>
    </row>
    <row r="8" spans="1:19" ht="12.75" customHeight="1">
      <c r="A8" s="7">
        <v>4</v>
      </c>
      <c r="B8" t="s">
        <v>70</v>
      </c>
      <c r="C8" t="s">
        <v>217</v>
      </c>
      <c r="D8">
        <v>1982</v>
      </c>
      <c r="E8">
        <v>16</v>
      </c>
      <c r="F8" s="10" t="s">
        <v>109</v>
      </c>
      <c r="G8" s="7" t="s">
        <v>24</v>
      </c>
      <c r="H8" s="7">
        <v>5</v>
      </c>
      <c r="I8" s="118">
        <v>1.9571759259259257E-2</v>
      </c>
      <c r="J8">
        <v>39</v>
      </c>
      <c r="K8" s="118">
        <v>4.3784722222222218E-2</v>
      </c>
      <c r="L8">
        <v>26</v>
      </c>
      <c r="M8" s="118">
        <v>6.3356481481481486E-2</v>
      </c>
      <c r="N8">
        <v>33</v>
      </c>
      <c r="O8" s="118">
        <v>2.883101851851852E-2</v>
      </c>
      <c r="P8">
        <v>25</v>
      </c>
      <c r="Q8" s="119">
        <v>9.2187499999999992E-2</v>
      </c>
      <c r="R8" s="8">
        <v>50</v>
      </c>
      <c r="S8" s="8">
        <v>96</v>
      </c>
    </row>
    <row r="9" spans="1:19" ht="12.75" customHeight="1">
      <c r="A9" s="7">
        <v>5</v>
      </c>
      <c r="B9" t="s">
        <v>91</v>
      </c>
      <c r="C9" t="s">
        <v>57</v>
      </c>
      <c r="D9">
        <v>1967</v>
      </c>
      <c r="E9">
        <v>18</v>
      </c>
      <c r="F9" s="10" t="s">
        <v>109</v>
      </c>
      <c r="G9" s="7" t="s">
        <v>50</v>
      </c>
      <c r="H9" s="7">
        <v>2</v>
      </c>
      <c r="I9" s="118">
        <v>1.8506944444444444E-2</v>
      </c>
      <c r="J9">
        <v>33</v>
      </c>
      <c r="K9" s="118">
        <v>4.4733796296296292E-2</v>
      </c>
      <c r="L9">
        <v>29</v>
      </c>
      <c r="M9" s="118">
        <v>6.324074074074075E-2</v>
      </c>
      <c r="N9">
        <v>31</v>
      </c>
      <c r="O9" s="118">
        <v>2.960648148148148E-2</v>
      </c>
      <c r="P9">
        <v>26</v>
      </c>
      <c r="Q9" s="119">
        <v>9.2847222222222234E-2</v>
      </c>
      <c r="R9" s="8">
        <v>50</v>
      </c>
      <c r="S9" s="8">
        <v>93</v>
      </c>
    </row>
    <row r="10" spans="1:19" ht="12.75" customHeight="1">
      <c r="A10" s="7">
        <v>6</v>
      </c>
      <c r="B10" t="s">
        <v>28</v>
      </c>
      <c r="C10" t="s">
        <v>34</v>
      </c>
      <c r="D10">
        <v>1976</v>
      </c>
      <c r="E10">
        <v>13</v>
      </c>
      <c r="F10" s="10" t="s">
        <v>109</v>
      </c>
      <c r="G10" s="7" t="s">
        <v>29</v>
      </c>
      <c r="H10" s="7">
        <v>5</v>
      </c>
      <c r="I10" s="118">
        <v>1.7025462962962961E-2</v>
      </c>
      <c r="J10">
        <v>29</v>
      </c>
      <c r="K10" s="118">
        <v>4.6550925925925919E-2</v>
      </c>
      <c r="L10">
        <v>40</v>
      </c>
      <c r="M10" s="118">
        <v>6.3576388888888891E-2</v>
      </c>
      <c r="N10">
        <v>35</v>
      </c>
      <c r="O10" s="118">
        <v>3.0428240740740742E-2</v>
      </c>
      <c r="P10">
        <v>28</v>
      </c>
      <c r="Q10" s="119">
        <v>9.4004629629629632E-2</v>
      </c>
      <c r="R10" s="8">
        <v>50</v>
      </c>
      <c r="S10" s="8">
        <v>91</v>
      </c>
    </row>
    <row r="11" spans="1:19" ht="12.75" customHeight="1">
      <c r="A11" s="7">
        <v>7</v>
      </c>
      <c r="B11" t="s">
        <v>147</v>
      </c>
      <c r="C11" t="s">
        <v>155</v>
      </c>
      <c r="D11">
        <v>1990</v>
      </c>
      <c r="E11">
        <v>2</v>
      </c>
      <c r="F11" s="10" t="s">
        <v>109</v>
      </c>
      <c r="G11" s="7" t="s">
        <v>24</v>
      </c>
      <c r="H11" s="7">
        <v>6</v>
      </c>
      <c r="I11" s="118">
        <v>1.4976851851851852E-2</v>
      </c>
      <c r="J11">
        <v>23</v>
      </c>
      <c r="K11" s="118">
        <v>4.6828703703703706E-2</v>
      </c>
      <c r="L11">
        <v>42</v>
      </c>
      <c r="M11" s="118">
        <v>6.1805555555555558E-2</v>
      </c>
      <c r="N11">
        <v>25</v>
      </c>
      <c r="O11" s="118">
        <v>3.2534722222222222E-2</v>
      </c>
      <c r="P11">
        <v>35</v>
      </c>
      <c r="Q11" s="119">
        <v>9.4340277777777773E-2</v>
      </c>
      <c r="R11" s="8">
        <v>46</v>
      </c>
      <c r="S11" s="8">
        <v>90</v>
      </c>
    </row>
    <row r="12" spans="1:19" ht="12.75" customHeight="1">
      <c r="A12" s="7">
        <v>8</v>
      </c>
      <c r="B12" t="s">
        <v>157</v>
      </c>
      <c r="C12" t="s">
        <v>218</v>
      </c>
      <c r="D12">
        <v>1975</v>
      </c>
      <c r="E12">
        <v>19</v>
      </c>
      <c r="F12" s="10" t="s">
        <v>109</v>
      </c>
      <c r="G12" s="7" t="s">
        <v>29</v>
      </c>
      <c r="H12" s="7">
        <v>6</v>
      </c>
      <c r="I12" s="118">
        <v>1.9907407407407408E-2</v>
      </c>
      <c r="J12">
        <v>41</v>
      </c>
      <c r="K12" s="118">
        <v>4.355324074074074E-2</v>
      </c>
      <c r="L12">
        <v>25</v>
      </c>
      <c r="M12" s="118">
        <v>6.3460648148148155E-2</v>
      </c>
      <c r="N12">
        <v>34</v>
      </c>
      <c r="O12" s="118">
        <v>3.1342592592592596E-2</v>
      </c>
      <c r="P12">
        <v>29</v>
      </c>
      <c r="Q12" s="119">
        <v>9.4803240740740743E-2</v>
      </c>
      <c r="R12" s="8">
        <v>46</v>
      </c>
      <c r="S12" s="8">
        <v>89</v>
      </c>
    </row>
    <row r="13" spans="1:19" ht="12.75" customHeight="1">
      <c r="A13" s="7">
        <v>9</v>
      </c>
      <c r="B13" t="s">
        <v>161</v>
      </c>
      <c r="C13" t="s">
        <v>57</v>
      </c>
      <c r="D13">
        <v>1983</v>
      </c>
      <c r="E13">
        <v>11</v>
      </c>
      <c r="F13" s="10" t="s">
        <v>109</v>
      </c>
      <c r="G13" s="7" t="s">
        <v>24</v>
      </c>
      <c r="H13" s="7">
        <v>7</v>
      </c>
      <c r="I13" s="118">
        <v>1.6979166666666667E-2</v>
      </c>
      <c r="J13">
        <v>28</v>
      </c>
      <c r="K13" s="118">
        <v>4.5775462962962969E-2</v>
      </c>
      <c r="L13">
        <v>36</v>
      </c>
      <c r="M13" s="118">
        <v>6.2754629629629632E-2</v>
      </c>
      <c r="N13">
        <v>28</v>
      </c>
      <c r="O13" s="118">
        <v>3.2719907407407406E-2</v>
      </c>
      <c r="P13">
        <v>38</v>
      </c>
      <c r="Q13" s="119">
        <v>9.5474537037037052E-2</v>
      </c>
      <c r="R13" s="8">
        <v>43</v>
      </c>
      <c r="S13" s="8">
        <v>88</v>
      </c>
    </row>
    <row r="14" spans="1:19" ht="12.75" customHeight="1">
      <c r="A14" s="7">
        <v>10</v>
      </c>
      <c r="B14" t="s">
        <v>61</v>
      </c>
      <c r="C14" t="s">
        <v>57</v>
      </c>
      <c r="D14">
        <v>1982</v>
      </c>
      <c r="E14">
        <v>10</v>
      </c>
      <c r="F14" s="10" t="s">
        <v>109</v>
      </c>
      <c r="G14" s="7" t="s">
        <v>24</v>
      </c>
      <c r="H14" s="7">
        <v>8</v>
      </c>
      <c r="I14" s="118">
        <v>1.8634259259259257E-2</v>
      </c>
      <c r="J14">
        <v>36</v>
      </c>
      <c r="K14" s="118">
        <v>4.4710648148148152E-2</v>
      </c>
      <c r="L14">
        <v>28</v>
      </c>
      <c r="M14" s="118">
        <v>6.3344907407407405E-2</v>
      </c>
      <c r="N14">
        <v>32</v>
      </c>
      <c r="O14" s="118">
        <v>3.2268518518518523E-2</v>
      </c>
      <c r="P14">
        <v>33</v>
      </c>
      <c r="Q14" s="119">
        <v>9.5613425925925921E-2</v>
      </c>
      <c r="R14" s="8">
        <v>42</v>
      </c>
      <c r="S14" s="8">
        <v>87</v>
      </c>
    </row>
    <row r="15" spans="1:19" ht="12.75" customHeight="1">
      <c r="A15" s="7">
        <v>11</v>
      </c>
      <c r="B15" t="s">
        <v>205</v>
      </c>
      <c r="C15" t="s">
        <v>155</v>
      </c>
      <c r="D15">
        <v>1975</v>
      </c>
      <c r="E15">
        <v>42</v>
      </c>
      <c r="F15" s="10" t="s">
        <v>109</v>
      </c>
      <c r="G15" s="7" t="s">
        <v>29</v>
      </c>
      <c r="H15" s="7">
        <v>7</v>
      </c>
      <c r="I15" s="118">
        <v>1.7881944444444443E-2</v>
      </c>
      <c r="J15">
        <v>31</v>
      </c>
      <c r="K15" s="118">
        <v>4.4907407407407403E-2</v>
      </c>
      <c r="L15">
        <v>30</v>
      </c>
      <c r="M15" s="118">
        <v>6.2789351851851846E-2</v>
      </c>
      <c r="N15">
        <v>29</v>
      </c>
      <c r="O15" s="118">
        <v>3.4305555555555554E-2</v>
      </c>
      <c r="P15">
        <v>42</v>
      </c>
      <c r="Q15" s="119">
        <v>9.7094907407407408E-2</v>
      </c>
      <c r="R15" s="8">
        <v>43</v>
      </c>
      <c r="S15" s="8">
        <v>86</v>
      </c>
    </row>
    <row r="16" spans="1:19" ht="12.75" customHeight="1">
      <c r="A16" s="7">
        <v>12</v>
      </c>
      <c r="B16" t="s">
        <v>51</v>
      </c>
      <c r="C16" t="s">
        <v>217</v>
      </c>
      <c r="D16">
        <v>1976</v>
      </c>
      <c r="E16">
        <v>15</v>
      </c>
      <c r="F16" s="10" t="s">
        <v>109</v>
      </c>
      <c r="G16" s="7" t="s">
        <v>29</v>
      </c>
      <c r="H16" s="7">
        <v>8</v>
      </c>
      <c r="I16" s="118">
        <v>1.9618055555555555E-2</v>
      </c>
      <c r="J16">
        <v>40</v>
      </c>
      <c r="K16" s="118">
        <v>4.5185185185185189E-2</v>
      </c>
      <c r="L16">
        <v>31</v>
      </c>
      <c r="M16" s="118">
        <v>6.4803240740740745E-2</v>
      </c>
      <c r="N16">
        <v>36</v>
      </c>
      <c r="O16" s="118">
        <v>3.2442129629629633E-2</v>
      </c>
      <c r="P16">
        <v>34</v>
      </c>
      <c r="Q16" s="119">
        <v>9.7245370370370357E-2</v>
      </c>
      <c r="R16" s="8">
        <v>41</v>
      </c>
      <c r="S16" s="8">
        <v>85</v>
      </c>
    </row>
    <row r="17" spans="1:19" ht="12.75" customHeight="1">
      <c r="A17" s="7">
        <v>13</v>
      </c>
      <c r="B17" t="s">
        <v>49</v>
      </c>
      <c r="C17" t="s">
        <v>219</v>
      </c>
      <c r="D17">
        <v>1961</v>
      </c>
      <c r="E17">
        <v>61</v>
      </c>
      <c r="F17" s="10" t="s">
        <v>109</v>
      </c>
      <c r="G17" s="7" t="s">
        <v>69</v>
      </c>
      <c r="H17" s="7">
        <v>1</v>
      </c>
      <c r="I17" s="118">
        <v>2.0844907407407406E-2</v>
      </c>
      <c r="J17">
        <v>44</v>
      </c>
      <c r="K17" s="118">
        <v>4.5277777777777778E-2</v>
      </c>
      <c r="L17">
        <v>32</v>
      </c>
      <c r="M17" s="118">
        <v>6.6122685185185187E-2</v>
      </c>
      <c r="N17">
        <v>39</v>
      </c>
      <c r="O17" s="118">
        <v>3.1782407407407405E-2</v>
      </c>
      <c r="P17">
        <v>31</v>
      </c>
      <c r="Q17" s="119">
        <v>9.7905092592592599E-2</v>
      </c>
      <c r="R17" s="8">
        <v>50</v>
      </c>
      <c r="S17" s="8">
        <v>84</v>
      </c>
    </row>
    <row r="18" spans="1:19" ht="12.75" customHeight="1">
      <c r="A18" s="7">
        <v>14</v>
      </c>
      <c r="B18" t="s">
        <v>220</v>
      </c>
      <c r="C18" t="s">
        <v>216</v>
      </c>
      <c r="D18">
        <v>1983</v>
      </c>
      <c r="E18">
        <v>104</v>
      </c>
      <c r="G18" s="7" t="s">
        <v>35</v>
      </c>
      <c r="H18" s="7">
        <v>2</v>
      </c>
      <c r="I18" s="118">
        <v>1.6562500000000001E-2</v>
      </c>
      <c r="J18">
        <v>26</v>
      </c>
      <c r="K18" s="118">
        <v>4.8912037037037039E-2</v>
      </c>
      <c r="L18">
        <v>47</v>
      </c>
      <c r="M18" s="118">
        <v>6.5474537037037039E-2</v>
      </c>
      <c r="N18">
        <v>38</v>
      </c>
      <c r="O18" s="118">
        <v>3.2557870370370369E-2</v>
      </c>
      <c r="P18">
        <v>36</v>
      </c>
      <c r="Q18" s="119">
        <v>9.8032407407407415E-2</v>
      </c>
    </row>
    <row r="19" spans="1:19" ht="12.75" customHeight="1">
      <c r="A19" s="7">
        <v>15</v>
      </c>
      <c r="B19" t="s">
        <v>159</v>
      </c>
      <c r="C19" t="s">
        <v>221</v>
      </c>
      <c r="D19">
        <v>1991</v>
      </c>
      <c r="E19">
        <v>17</v>
      </c>
      <c r="F19" s="10" t="s">
        <v>109</v>
      </c>
      <c r="G19" s="7" t="s">
        <v>24</v>
      </c>
      <c r="H19" s="7">
        <v>9</v>
      </c>
      <c r="I19" s="118">
        <v>1.8530092592592595E-2</v>
      </c>
      <c r="J19">
        <v>34</v>
      </c>
      <c r="K19" s="118">
        <v>4.6516203703703705E-2</v>
      </c>
      <c r="L19">
        <v>39</v>
      </c>
      <c r="M19" s="118">
        <v>6.5046296296296297E-2</v>
      </c>
      <c r="N19">
        <v>37</v>
      </c>
      <c r="O19" s="118">
        <v>3.3657407407407407E-2</v>
      </c>
      <c r="P19">
        <v>40</v>
      </c>
      <c r="Q19" s="119">
        <v>9.8703703703703696E-2</v>
      </c>
      <c r="R19" s="8">
        <v>41</v>
      </c>
      <c r="S19" s="8">
        <v>83</v>
      </c>
    </row>
    <row r="20" spans="1:19" ht="12.75" customHeight="1">
      <c r="A20" s="7">
        <v>16</v>
      </c>
      <c r="B20" t="s">
        <v>163</v>
      </c>
      <c r="C20" t="s">
        <v>222</v>
      </c>
      <c r="D20">
        <v>1980</v>
      </c>
      <c r="E20">
        <v>14</v>
      </c>
      <c r="F20" s="10" t="s">
        <v>109</v>
      </c>
      <c r="G20" s="7" t="s">
        <v>29</v>
      </c>
      <c r="H20" s="7">
        <v>9</v>
      </c>
      <c r="I20" s="118">
        <v>1.9571759259259257E-2</v>
      </c>
      <c r="J20">
        <v>38</v>
      </c>
      <c r="K20" s="118">
        <v>4.6851851851851846E-2</v>
      </c>
      <c r="L20">
        <v>43</v>
      </c>
      <c r="M20" s="118">
        <v>6.6423611111111114E-2</v>
      </c>
      <c r="N20">
        <v>40</v>
      </c>
      <c r="O20" s="118">
        <v>3.2581018518518516E-2</v>
      </c>
      <c r="P20">
        <v>37</v>
      </c>
      <c r="Q20" s="119">
        <v>9.9004629629629637E-2</v>
      </c>
      <c r="R20" s="8">
        <v>40</v>
      </c>
      <c r="S20" s="8">
        <v>82</v>
      </c>
    </row>
    <row r="21" spans="1:19" ht="12.75" customHeight="1">
      <c r="A21" s="7">
        <v>17</v>
      </c>
      <c r="B21" t="s">
        <v>223</v>
      </c>
      <c r="C21" t="s">
        <v>95</v>
      </c>
      <c r="D21">
        <v>1969</v>
      </c>
      <c r="E21">
        <v>5</v>
      </c>
      <c r="F21" s="10" t="s">
        <v>109</v>
      </c>
      <c r="G21" s="7" t="s">
        <v>50</v>
      </c>
      <c r="H21" s="7">
        <v>3</v>
      </c>
      <c r="I21" s="118">
        <v>2.1388888888888888E-2</v>
      </c>
      <c r="J21">
        <v>45</v>
      </c>
      <c r="K21" s="118">
        <v>4.6493055555555551E-2</v>
      </c>
      <c r="L21">
        <v>38</v>
      </c>
      <c r="M21" s="118">
        <v>6.7881944444444439E-2</v>
      </c>
      <c r="N21">
        <v>46</v>
      </c>
      <c r="O21" s="118">
        <v>3.1516203703703706E-2</v>
      </c>
      <c r="P21">
        <v>30</v>
      </c>
      <c r="Q21" s="119">
        <v>9.9398148148148138E-2</v>
      </c>
      <c r="R21" s="8">
        <v>46</v>
      </c>
      <c r="S21" s="8">
        <v>81</v>
      </c>
    </row>
    <row r="22" spans="1:19" ht="12.75" customHeight="1">
      <c r="A22" s="7">
        <v>18</v>
      </c>
      <c r="B22" t="s">
        <v>158</v>
      </c>
      <c r="C22" t="s">
        <v>218</v>
      </c>
      <c r="D22">
        <v>1975</v>
      </c>
      <c r="E22">
        <v>20</v>
      </c>
      <c r="F22" s="10" t="s">
        <v>109</v>
      </c>
      <c r="G22" s="7" t="s">
        <v>29</v>
      </c>
      <c r="H22" s="7">
        <v>10</v>
      </c>
      <c r="I22" s="118">
        <v>2.1516203703703704E-2</v>
      </c>
      <c r="J22">
        <v>49</v>
      </c>
      <c r="K22" s="118">
        <v>4.6087962962962963E-2</v>
      </c>
      <c r="L22">
        <v>37</v>
      </c>
      <c r="M22" s="118">
        <v>6.7604166666666674E-2</v>
      </c>
      <c r="N22">
        <v>43</v>
      </c>
      <c r="O22" s="118">
        <v>3.1979166666666663E-2</v>
      </c>
      <c r="P22">
        <v>32</v>
      </c>
      <c r="Q22" s="119">
        <v>9.9583333333333343E-2</v>
      </c>
      <c r="R22" s="8">
        <v>39</v>
      </c>
      <c r="S22" s="8">
        <v>80</v>
      </c>
    </row>
    <row r="23" spans="1:19" ht="12.75" customHeight="1">
      <c r="A23" s="7">
        <v>19</v>
      </c>
      <c r="B23" t="s">
        <v>224</v>
      </c>
      <c r="C23" t="s">
        <v>225</v>
      </c>
      <c r="D23">
        <v>1989</v>
      </c>
      <c r="E23">
        <v>8</v>
      </c>
      <c r="G23" s="7" t="s">
        <v>24</v>
      </c>
      <c r="H23" s="7">
        <v>10</v>
      </c>
      <c r="I23" s="118">
        <v>2.013888888888889E-2</v>
      </c>
      <c r="J23">
        <v>42</v>
      </c>
      <c r="K23" s="118">
        <v>4.6759259259259257E-2</v>
      </c>
      <c r="L23">
        <v>41</v>
      </c>
      <c r="M23" s="118">
        <v>6.6898148148148151E-2</v>
      </c>
      <c r="N23">
        <v>41</v>
      </c>
      <c r="O23" s="118">
        <v>3.3587962962962965E-2</v>
      </c>
      <c r="P23">
        <v>39</v>
      </c>
      <c r="Q23" s="119">
        <v>0.10048611111111111</v>
      </c>
    </row>
    <row r="24" spans="1:19" ht="12.75" customHeight="1">
      <c r="A24" s="7">
        <v>20</v>
      </c>
      <c r="B24" t="s">
        <v>226</v>
      </c>
      <c r="C24" t="s">
        <v>95</v>
      </c>
      <c r="D24">
        <v>1971</v>
      </c>
      <c r="E24">
        <v>6</v>
      </c>
      <c r="F24" s="10" t="s">
        <v>109</v>
      </c>
      <c r="G24" s="7" t="s">
        <v>50</v>
      </c>
      <c r="H24" s="7">
        <v>4</v>
      </c>
      <c r="I24" s="118">
        <v>1.7604166666666667E-2</v>
      </c>
      <c r="J24">
        <v>30</v>
      </c>
      <c r="K24" s="118">
        <v>4.53587962962963E-2</v>
      </c>
      <c r="L24">
        <v>34</v>
      </c>
      <c r="M24" s="118">
        <v>6.2962962962962957E-2</v>
      </c>
      <c r="N24">
        <v>30</v>
      </c>
      <c r="O24" s="118">
        <v>3.8206018518518521E-2</v>
      </c>
      <c r="P24">
        <v>48</v>
      </c>
      <c r="Q24" s="119">
        <v>0.10116898148148147</v>
      </c>
      <c r="R24" s="8">
        <v>43</v>
      </c>
      <c r="S24" s="8">
        <v>79</v>
      </c>
    </row>
    <row r="25" spans="1:19" ht="12.75" customHeight="1">
      <c r="A25" s="7">
        <v>21</v>
      </c>
      <c r="B25" t="s">
        <v>48</v>
      </c>
      <c r="C25" t="s">
        <v>227</v>
      </c>
      <c r="D25">
        <v>1996</v>
      </c>
      <c r="E25">
        <v>58</v>
      </c>
      <c r="F25" s="10" t="s">
        <v>109</v>
      </c>
      <c r="G25" s="7" t="s">
        <v>47</v>
      </c>
      <c r="H25" s="7">
        <v>2</v>
      </c>
      <c r="I25" s="118">
        <v>1.6597222222222222E-2</v>
      </c>
      <c r="J25">
        <v>27</v>
      </c>
      <c r="K25" s="118">
        <v>4.5347222222222226E-2</v>
      </c>
      <c r="L25">
        <v>33</v>
      </c>
      <c r="M25" s="118">
        <v>6.1944444444444441E-2</v>
      </c>
      <c r="N25">
        <v>27</v>
      </c>
      <c r="O25" s="118">
        <v>3.9409722222222221E-2</v>
      </c>
      <c r="P25">
        <v>49</v>
      </c>
      <c r="Q25" s="119">
        <v>0.10135416666666668</v>
      </c>
      <c r="R25" s="8">
        <v>50</v>
      </c>
      <c r="S25" s="8">
        <v>78</v>
      </c>
    </row>
    <row r="26" spans="1:19" ht="12.75" customHeight="1">
      <c r="A26" s="7">
        <v>22</v>
      </c>
      <c r="B26" t="s">
        <v>169</v>
      </c>
      <c r="C26" t="s">
        <v>34</v>
      </c>
      <c r="D26">
        <v>1979</v>
      </c>
      <c r="E26">
        <v>79</v>
      </c>
      <c r="F26" s="10" t="s">
        <v>109</v>
      </c>
      <c r="G26" s="7" t="s">
        <v>29</v>
      </c>
      <c r="H26" s="7">
        <v>11</v>
      </c>
      <c r="I26" s="118">
        <v>1.8668981481481481E-2</v>
      </c>
      <c r="J26">
        <v>37</v>
      </c>
      <c r="K26" s="118">
        <v>4.8425925925925928E-2</v>
      </c>
      <c r="L26">
        <v>46</v>
      </c>
      <c r="M26" s="118">
        <v>6.7094907407407409E-2</v>
      </c>
      <c r="N26">
        <v>42</v>
      </c>
      <c r="O26" s="118">
        <v>3.4942129629629635E-2</v>
      </c>
      <c r="P26">
        <v>44</v>
      </c>
      <c r="Q26" s="119">
        <v>0.10203703703703704</v>
      </c>
      <c r="R26" s="8">
        <v>38</v>
      </c>
      <c r="S26" s="8">
        <v>77</v>
      </c>
    </row>
    <row r="27" spans="1:19" ht="12.75" customHeight="1">
      <c r="A27" s="7">
        <v>23</v>
      </c>
      <c r="B27" t="s">
        <v>165</v>
      </c>
      <c r="C27" t="s">
        <v>95</v>
      </c>
      <c r="D27">
        <v>1971</v>
      </c>
      <c r="E27">
        <v>4</v>
      </c>
      <c r="F27" s="10" t="s">
        <v>109</v>
      </c>
      <c r="G27" s="7" t="s">
        <v>50</v>
      </c>
      <c r="H27" s="7">
        <v>5</v>
      </c>
      <c r="I27" s="118">
        <v>2.2060185185185183E-2</v>
      </c>
      <c r="J27">
        <v>50</v>
      </c>
      <c r="K27" s="118">
        <v>4.5682870370370367E-2</v>
      </c>
      <c r="L27">
        <v>35</v>
      </c>
      <c r="M27" s="118">
        <v>6.7743055555555556E-2</v>
      </c>
      <c r="N27">
        <v>45</v>
      </c>
      <c r="O27" s="118">
        <v>3.7349537037037035E-2</v>
      </c>
      <c r="P27">
        <v>46</v>
      </c>
      <c r="Q27" s="119">
        <v>0.10509259259259258</v>
      </c>
      <c r="R27" s="8">
        <v>41</v>
      </c>
      <c r="S27" s="8">
        <v>76</v>
      </c>
    </row>
    <row r="28" spans="1:19" ht="12.75" customHeight="1">
      <c r="A28" s="7">
        <v>24</v>
      </c>
      <c r="B28" t="s">
        <v>162</v>
      </c>
      <c r="C28" t="s">
        <v>228</v>
      </c>
      <c r="D28">
        <v>1990</v>
      </c>
      <c r="E28">
        <v>27</v>
      </c>
      <c r="F28" s="10" t="s">
        <v>109</v>
      </c>
      <c r="G28" s="7" t="s">
        <v>24</v>
      </c>
      <c r="H28" s="7">
        <v>11</v>
      </c>
      <c r="I28" s="118">
        <v>2.3645833333333335E-2</v>
      </c>
      <c r="J28">
        <v>52</v>
      </c>
      <c r="K28" s="118">
        <v>4.8379629629629627E-2</v>
      </c>
      <c r="L28">
        <v>45</v>
      </c>
      <c r="M28" s="118">
        <v>7.2025462962962958E-2</v>
      </c>
      <c r="N28">
        <v>48</v>
      </c>
      <c r="O28" s="118">
        <v>3.3981481481481481E-2</v>
      </c>
      <c r="P28">
        <v>41</v>
      </c>
      <c r="Q28" s="119">
        <v>0.10600694444444443</v>
      </c>
      <c r="R28" s="8">
        <v>40</v>
      </c>
      <c r="S28" s="8">
        <v>75</v>
      </c>
    </row>
    <row r="29" spans="1:19" ht="12.75" customHeight="1">
      <c r="A29" s="7">
        <v>25</v>
      </c>
      <c r="B29" t="s">
        <v>229</v>
      </c>
      <c r="C29" t="s">
        <v>230</v>
      </c>
      <c r="D29">
        <v>1973</v>
      </c>
      <c r="E29">
        <v>69</v>
      </c>
      <c r="G29" s="7" t="s">
        <v>29</v>
      </c>
      <c r="H29" s="7">
        <v>12</v>
      </c>
      <c r="I29" s="118">
        <v>2.0763888888888887E-2</v>
      </c>
      <c r="J29">
        <v>43</v>
      </c>
      <c r="K29" s="118">
        <v>4.6967592592592589E-2</v>
      </c>
      <c r="L29">
        <v>44</v>
      </c>
      <c r="M29" s="118">
        <v>6.773148148148149E-2</v>
      </c>
      <c r="N29">
        <v>44</v>
      </c>
      <c r="O29" s="118">
        <v>4.1180555555555554E-2</v>
      </c>
      <c r="P29">
        <v>52</v>
      </c>
      <c r="Q29" s="119">
        <v>0.10891203703703704</v>
      </c>
    </row>
    <row r="30" spans="1:19" ht="12.75" customHeight="1">
      <c r="A30" s="7">
        <v>26</v>
      </c>
      <c r="B30" t="s">
        <v>231</v>
      </c>
      <c r="C30" t="s">
        <v>232</v>
      </c>
      <c r="D30">
        <v>1973</v>
      </c>
      <c r="E30">
        <v>103</v>
      </c>
      <c r="G30" s="7" t="s">
        <v>27</v>
      </c>
      <c r="H30" s="7">
        <v>2</v>
      </c>
      <c r="I30" s="118">
        <v>2.1388888888888888E-2</v>
      </c>
      <c r="J30">
        <v>46</v>
      </c>
      <c r="K30" s="118">
        <v>5.4942129629629632E-2</v>
      </c>
      <c r="L30">
        <v>53</v>
      </c>
      <c r="M30" s="118">
        <v>7.633101851851852E-2</v>
      </c>
      <c r="N30">
        <v>51</v>
      </c>
      <c r="O30" s="118">
        <v>3.453703703703704E-2</v>
      </c>
      <c r="P30">
        <v>43</v>
      </c>
      <c r="Q30" s="119">
        <v>0.11086805555555555</v>
      </c>
    </row>
    <row r="31" spans="1:19" ht="12.75" customHeight="1">
      <c r="A31" s="7">
        <v>27</v>
      </c>
      <c r="B31" t="s">
        <v>202</v>
      </c>
      <c r="C31" t="s">
        <v>97</v>
      </c>
      <c r="D31">
        <v>1991</v>
      </c>
      <c r="E31">
        <v>33</v>
      </c>
      <c r="F31" s="10" t="s">
        <v>109</v>
      </c>
      <c r="G31" s="7" t="s">
        <v>24</v>
      </c>
      <c r="H31" s="7">
        <v>12</v>
      </c>
      <c r="I31" s="118">
        <v>2.1435185185185186E-2</v>
      </c>
      <c r="J31">
        <v>48</v>
      </c>
      <c r="K31" s="118">
        <v>5.4328703703703705E-2</v>
      </c>
      <c r="L31">
        <v>51</v>
      </c>
      <c r="M31" s="118">
        <v>7.5763888888888895E-2</v>
      </c>
      <c r="N31">
        <v>50</v>
      </c>
      <c r="O31" s="118">
        <v>3.5451388888888886E-2</v>
      </c>
      <c r="P31">
        <v>45</v>
      </c>
      <c r="Q31" s="119">
        <v>0.11121527777777777</v>
      </c>
      <c r="R31" s="8">
        <v>39</v>
      </c>
      <c r="S31" s="8">
        <v>74</v>
      </c>
    </row>
    <row r="32" spans="1:19" ht="12.75" customHeight="1">
      <c r="A32" s="7">
        <v>28</v>
      </c>
      <c r="B32" t="s">
        <v>206</v>
      </c>
      <c r="C32" t="s">
        <v>95</v>
      </c>
      <c r="D32">
        <v>1981</v>
      </c>
      <c r="E32">
        <v>21</v>
      </c>
      <c r="F32" s="10" t="s">
        <v>109</v>
      </c>
      <c r="G32" s="7" t="s">
        <v>29</v>
      </c>
      <c r="H32" s="7">
        <v>13</v>
      </c>
      <c r="I32" s="118">
        <v>2.1423611111111112E-2</v>
      </c>
      <c r="J32">
        <v>47</v>
      </c>
      <c r="K32" s="118">
        <v>5.094907407407407E-2</v>
      </c>
      <c r="L32">
        <v>49</v>
      </c>
      <c r="M32" s="118">
        <v>7.2372685185185193E-2</v>
      </c>
      <c r="N32">
        <v>49</v>
      </c>
      <c r="O32" s="118">
        <v>3.9988425925925927E-2</v>
      </c>
      <c r="P32">
        <v>50</v>
      </c>
      <c r="Q32" s="119">
        <v>0.11236111111111112</v>
      </c>
      <c r="R32" s="8">
        <v>37</v>
      </c>
      <c r="S32" s="8">
        <v>73</v>
      </c>
    </row>
    <row r="33" spans="1:19" ht="12.75" customHeight="1">
      <c r="A33" s="7">
        <v>29</v>
      </c>
      <c r="B33" t="s">
        <v>56</v>
      </c>
      <c r="C33" t="s">
        <v>227</v>
      </c>
      <c r="D33">
        <v>1961</v>
      </c>
      <c r="E33">
        <v>60</v>
      </c>
      <c r="F33" s="10" t="s">
        <v>109</v>
      </c>
      <c r="G33" s="7" t="s">
        <v>69</v>
      </c>
      <c r="H33" s="7">
        <v>2</v>
      </c>
      <c r="I33" s="118">
        <v>2.4062500000000001E-2</v>
      </c>
      <c r="J33">
        <v>53</v>
      </c>
      <c r="K33" s="118">
        <v>5.2731481481481483E-2</v>
      </c>
      <c r="L33">
        <v>50</v>
      </c>
      <c r="M33" s="118">
        <v>7.6793981481481477E-2</v>
      </c>
      <c r="N33">
        <v>52</v>
      </c>
      <c r="O33" s="118">
        <v>3.7824074074074072E-2</v>
      </c>
      <c r="P33">
        <v>47</v>
      </c>
      <c r="Q33" s="119">
        <v>0.11461805555555556</v>
      </c>
      <c r="R33" s="8">
        <v>46</v>
      </c>
      <c r="S33" s="8">
        <v>72</v>
      </c>
    </row>
    <row r="34" spans="1:19" ht="12.75" customHeight="1">
      <c r="A34" s="7">
        <v>30</v>
      </c>
      <c r="B34" t="s">
        <v>195</v>
      </c>
      <c r="C34" t="s">
        <v>112</v>
      </c>
      <c r="D34">
        <v>1967</v>
      </c>
      <c r="E34">
        <v>3</v>
      </c>
      <c r="F34" s="10" t="s">
        <v>109</v>
      </c>
      <c r="G34" s="7" t="s">
        <v>50</v>
      </c>
      <c r="H34" s="7">
        <v>6</v>
      </c>
      <c r="I34" s="118">
        <v>2.9328703703703704E-2</v>
      </c>
      <c r="J34">
        <v>54</v>
      </c>
      <c r="K34" s="118">
        <v>5.4884259259259265E-2</v>
      </c>
      <c r="L34">
        <v>52</v>
      </c>
      <c r="M34" s="118">
        <v>8.4212962962962976E-2</v>
      </c>
      <c r="N34">
        <v>54</v>
      </c>
      <c r="O34" s="118">
        <v>4.0902777777777781E-2</v>
      </c>
      <c r="P34">
        <v>51</v>
      </c>
      <c r="Q34" s="119">
        <v>0.12511574074074075</v>
      </c>
      <c r="R34" s="8">
        <v>40</v>
      </c>
      <c r="S34" s="8">
        <v>71</v>
      </c>
    </row>
    <row r="35" spans="1:19" ht="12.75" customHeight="1">
      <c r="A35" s="7">
        <v>31</v>
      </c>
      <c r="B35" t="s">
        <v>92</v>
      </c>
      <c r="C35" t="s">
        <v>34</v>
      </c>
      <c r="D35">
        <v>1963</v>
      </c>
      <c r="E35">
        <v>12</v>
      </c>
      <c r="F35" s="10" t="s">
        <v>109</v>
      </c>
      <c r="G35" s="7" t="s">
        <v>50</v>
      </c>
      <c r="H35" s="7">
        <v>7</v>
      </c>
      <c r="I35" s="118">
        <v>2.2337962962962962E-2</v>
      </c>
      <c r="J35">
        <v>51</v>
      </c>
      <c r="K35" s="118">
        <v>5.5787037037037031E-2</v>
      </c>
      <c r="L35">
        <v>55</v>
      </c>
      <c r="M35" s="118">
        <v>7.8125E-2</v>
      </c>
      <c r="N35">
        <v>53</v>
      </c>
      <c r="O35" s="118">
        <v>5.1041666666666673E-2</v>
      </c>
      <c r="P35">
        <v>53</v>
      </c>
      <c r="Q35" s="119">
        <v>0.12916666666666668</v>
      </c>
      <c r="R35" s="8">
        <v>39</v>
      </c>
      <c r="S35" s="8">
        <v>70</v>
      </c>
    </row>
    <row r="36" spans="1:19" ht="12.75" customHeight="1">
      <c r="A36" s="7">
        <v>32</v>
      </c>
      <c r="B36" t="s">
        <v>142</v>
      </c>
      <c r="C36" t="s">
        <v>93</v>
      </c>
      <c r="D36">
        <v>1959</v>
      </c>
      <c r="E36">
        <v>43</v>
      </c>
      <c r="F36" s="10" t="s">
        <v>109</v>
      </c>
      <c r="G36" s="7" t="s">
        <v>69</v>
      </c>
      <c r="H36" s="7">
        <v>3</v>
      </c>
      <c r="I36" s="118">
        <v>3.7071759259259256E-2</v>
      </c>
      <c r="J36">
        <v>56</v>
      </c>
      <c r="K36" s="118">
        <v>5.5173611111111111E-2</v>
      </c>
      <c r="L36">
        <v>54</v>
      </c>
      <c r="M36" s="118">
        <v>9.224537037037038E-2</v>
      </c>
      <c r="N36">
        <v>55</v>
      </c>
      <c r="O36" s="118">
        <v>5.3692129629629631E-2</v>
      </c>
      <c r="P36">
        <v>54</v>
      </c>
      <c r="Q36" s="119">
        <v>0.1459375</v>
      </c>
      <c r="R36" s="8">
        <v>43</v>
      </c>
      <c r="S36" s="8">
        <v>69</v>
      </c>
    </row>
    <row r="37" spans="1:19" ht="12.75" customHeight="1">
      <c r="A37" s="7">
        <v>33</v>
      </c>
      <c r="B37" t="s">
        <v>53</v>
      </c>
      <c r="C37" t="s">
        <v>57</v>
      </c>
      <c r="D37">
        <v>1990</v>
      </c>
      <c r="E37">
        <v>22</v>
      </c>
      <c r="F37" s="10" t="s">
        <v>109</v>
      </c>
      <c r="G37" s="7" t="s">
        <v>24</v>
      </c>
      <c r="H37" s="7">
        <v>13</v>
      </c>
      <c r="I37" s="118">
        <v>1.8541666666666668E-2</v>
      </c>
      <c r="J37">
        <v>35</v>
      </c>
      <c r="K37" s="118">
        <v>4.9768518518518517E-2</v>
      </c>
      <c r="L37">
        <v>48</v>
      </c>
      <c r="M37" s="118">
        <v>6.8310185185185182E-2</v>
      </c>
      <c r="N37">
        <v>47</v>
      </c>
      <c r="O37" s="118">
        <v>0</v>
      </c>
      <c r="P37">
        <v>55</v>
      </c>
      <c r="Q37" s="119">
        <v>0</v>
      </c>
    </row>
    <row r="38" spans="1:19" ht="15" customHeight="1">
      <c r="A38" s="15">
        <v>34</v>
      </c>
      <c r="B38" t="s">
        <v>164</v>
      </c>
      <c r="C38" t="s">
        <v>89</v>
      </c>
      <c r="D38">
        <v>1973</v>
      </c>
      <c r="E38">
        <v>9</v>
      </c>
      <c r="F38" s="10" t="s">
        <v>109</v>
      </c>
      <c r="G38" s="7" t="s">
        <v>29</v>
      </c>
      <c r="H38" s="7">
        <v>14</v>
      </c>
      <c r="I38" s="118">
        <v>3.0208333333333334E-2</v>
      </c>
      <c r="J38">
        <v>55</v>
      </c>
      <c r="K38" s="118">
        <v>0</v>
      </c>
      <c r="L38">
        <v>56</v>
      </c>
      <c r="M38" s="118">
        <v>0</v>
      </c>
      <c r="N38">
        <v>56</v>
      </c>
      <c r="O38" s="118">
        <v>0</v>
      </c>
      <c r="P38">
        <v>56</v>
      </c>
      <c r="Q38" s="119">
        <v>0</v>
      </c>
    </row>
    <row r="39" spans="1:19" ht="15" customHeight="1">
      <c r="A39" s="15"/>
      <c r="D39"/>
      <c r="G39" s="7"/>
      <c r="H39" s="7"/>
      <c r="I39" s="118"/>
      <c r="J39"/>
      <c r="K39" s="118"/>
      <c r="L39"/>
      <c r="M39" s="118"/>
      <c r="N39"/>
      <c r="O39" s="118"/>
      <c r="P39"/>
      <c r="Q39" s="119"/>
    </row>
    <row r="40" spans="1:19" ht="15" customHeight="1">
      <c r="A40" s="15"/>
      <c r="D40"/>
      <c r="G40" s="7"/>
      <c r="H40" s="7"/>
      <c r="I40" s="118"/>
      <c r="J40"/>
      <c r="K40" s="118"/>
      <c r="L40"/>
      <c r="M40" s="118"/>
      <c r="N40"/>
      <c r="O40" s="118"/>
      <c r="P40"/>
      <c r="Q40" s="119"/>
    </row>
    <row r="41" spans="1:19" ht="15" customHeight="1">
      <c r="A41" s="15"/>
      <c r="D41"/>
      <c r="F41" s="9"/>
      <c r="G41"/>
      <c r="H41"/>
      <c r="I41" s="118"/>
      <c r="J41"/>
      <c r="K41" s="118"/>
      <c r="L41"/>
      <c r="M41" s="118"/>
      <c r="N41"/>
      <c r="O41" s="118"/>
      <c r="P41"/>
      <c r="Q41" s="118"/>
    </row>
    <row r="42" spans="1:19" ht="15" customHeight="1">
      <c r="A42" s="181" t="s">
        <v>113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9" ht="15" customHeight="1">
      <c r="A43" s="15"/>
      <c r="B43" s="16"/>
      <c r="C43" s="16"/>
      <c r="D43" s="16"/>
      <c r="E43" s="16"/>
      <c r="F43" s="17"/>
      <c r="G43" s="15"/>
      <c r="H43" s="15"/>
      <c r="I43" s="18"/>
      <c r="J43" s="16"/>
      <c r="K43" s="18"/>
      <c r="L43" s="16"/>
      <c r="M43" s="18"/>
      <c r="N43" s="16"/>
      <c r="O43" s="18"/>
      <c r="P43" s="16"/>
      <c r="Q43" s="19"/>
    </row>
    <row r="44" spans="1:19" ht="15" customHeight="1">
      <c r="A44" s="14" t="s">
        <v>100</v>
      </c>
      <c r="B44" s="12" t="s">
        <v>1</v>
      </c>
      <c r="C44" s="12" t="s">
        <v>2</v>
      </c>
      <c r="D44" s="12" t="s">
        <v>3</v>
      </c>
      <c r="E44" s="12" t="s">
        <v>101</v>
      </c>
      <c r="F44" s="13" t="s">
        <v>102</v>
      </c>
      <c r="G44" s="12" t="s">
        <v>4</v>
      </c>
      <c r="H44" s="12" t="s">
        <v>5</v>
      </c>
      <c r="I44" s="12" t="s">
        <v>114</v>
      </c>
      <c r="J44" s="12" t="s">
        <v>5</v>
      </c>
      <c r="K44" s="12" t="s">
        <v>104</v>
      </c>
      <c r="L44" s="12" t="s">
        <v>5</v>
      </c>
      <c r="M44" s="12" t="s">
        <v>105</v>
      </c>
      <c r="N44" s="12" t="s">
        <v>5</v>
      </c>
      <c r="O44" s="12" t="s">
        <v>106</v>
      </c>
      <c r="P44" s="12" t="s">
        <v>5</v>
      </c>
      <c r="Q44" s="12" t="s">
        <v>107</v>
      </c>
      <c r="R44" s="7" t="s">
        <v>6</v>
      </c>
      <c r="S44" s="7" t="s">
        <v>7</v>
      </c>
    </row>
    <row r="45" spans="1:19" ht="12.75" customHeight="1">
      <c r="A45" s="7">
        <v>1</v>
      </c>
      <c r="B45" t="s">
        <v>160</v>
      </c>
      <c r="C45" t="s">
        <v>232</v>
      </c>
      <c r="D45">
        <v>2003</v>
      </c>
      <c r="E45">
        <v>949</v>
      </c>
      <c r="G45" s="7" t="s">
        <v>32</v>
      </c>
      <c r="H45" s="7">
        <v>1</v>
      </c>
      <c r="I45" s="118">
        <v>3.3449074074074071E-3</v>
      </c>
      <c r="J45">
        <v>1</v>
      </c>
      <c r="K45" s="118">
        <v>1.849537037037037E-2</v>
      </c>
      <c r="L45">
        <v>1</v>
      </c>
      <c r="M45" s="118">
        <v>2.1840277777777778E-2</v>
      </c>
      <c r="N45">
        <v>1</v>
      </c>
      <c r="O45" s="118">
        <v>1.6851851851851851E-2</v>
      </c>
      <c r="P45">
        <v>16</v>
      </c>
      <c r="Q45" s="119">
        <v>3.8692129629629632E-2</v>
      </c>
    </row>
    <row r="46" spans="1:19" ht="12.75" customHeight="1">
      <c r="A46" s="7">
        <v>2</v>
      </c>
      <c r="B46" t="s">
        <v>233</v>
      </c>
      <c r="C46" t="s">
        <v>120</v>
      </c>
      <c r="D46">
        <v>1978</v>
      </c>
      <c r="E46">
        <v>950</v>
      </c>
      <c r="G46" s="7" t="s">
        <v>27</v>
      </c>
      <c r="H46" s="7">
        <v>1</v>
      </c>
      <c r="I46" s="118">
        <v>3.7384259259259263E-3</v>
      </c>
      <c r="J46">
        <v>2</v>
      </c>
      <c r="K46" s="118">
        <v>2.0763888888888887E-2</v>
      </c>
      <c r="L46">
        <v>2</v>
      </c>
      <c r="M46" s="118">
        <v>2.4502314814814814E-2</v>
      </c>
      <c r="N46">
        <v>2</v>
      </c>
      <c r="O46" s="118">
        <v>1.8564814814814815E-2</v>
      </c>
      <c r="P46">
        <v>18</v>
      </c>
      <c r="Q46" s="119">
        <v>4.3067129629629629E-2</v>
      </c>
    </row>
    <row r="47" spans="1:19" ht="12.75" customHeight="1">
      <c r="A47" s="7">
        <v>3</v>
      </c>
      <c r="B47" t="s">
        <v>234</v>
      </c>
      <c r="C47" t="s">
        <v>155</v>
      </c>
      <c r="D47">
        <v>2005</v>
      </c>
      <c r="E47">
        <v>903</v>
      </c>
      <c r="F47" s="10" t="s">
        <v>109</v>
      </c>
      <c r="G47" s="7" t="s">
        <v>32</v>
      </c>
      <c r="H47" s="7">
        <v>2</v>
      </c>
      <c r="I47" s="118">
        <v>7.2916666666666659E-3</v>
      </c>
      <c r="J47">
        <v>5</v>
      </c>
      <c r="K47" s="118">
        <v>2.2731481481481481E-2</v>
      </c>
      <c r="L47">
        <v>3</v>
      </c>
      <c r="M47" s="118">
        <v>3.0023148148148149E-2</v>
      </c>
      <c r="N47">
        <v>3</v>
      </c>
      <c r="O47" s="118">
        <v>1.3217592592592593E-2</v>
      </c>
      <c r="P47">
        <v>1</v>
      </c>
      <c r="Q47" s="119">
        <v>4.3240740740740739E-2</v>
      </c>
      <c r="R47" s="8">
        <v>50</v>
      </c>
    </row>
    <row r="48" spans="1:19" ht="12.75" customHeight="1">
      <c r="A48" s="7">
        <v>4</v>
      </c>
      <c r="B48" t="s">
        <v>196</v>
      </c>
      <c r="C48" t="s">
        <v>155</v>
      </c>
      <c r="D48">
        <v>2004</v>
      </c>
      <c r="E48">
        <v>200</v>
      </c>
      <c r="F48" s="10" t="s">
        <v>109</v>
      </c>
      <c r="G48" s="7" t="s">
        <v>32</v>
      </c>
      <c r="H48" s="7">
        <v>3</v>
      </c>
      <c r="I48" s="118">
        <v>6.828703703703704E-3</v>
      </c>
      <c r="J48">
        <v>3</v>
      </c>
      <c r="K48" s="118">
        <v>2.3483796296296298E-2</v>
      </c>
      <c r="L48">
        <v>4</v>
      </c>
      <c r="M48" s="118">
        <v>3.0312499999999996E-2</v>
      </c>
      <c r="N48">
        <v>4</v>
      </c>
      <c r="O48" s="118">
        <v>1.4444444444444446E-2</v>
      </c>
      <c r="P48">
        <v>3</v>
      </c>
      <c r="Q48" s="119">
        <v>4.4756944444444446E-2</v>
      </c>
      <c r="R48" s="8">
        <v>46</v>
      </c>
    </row>
    <row r="49" spans="1:18" ht="12.75" customHeight="1">
      <c r="A49" s="7">
        <v>5</v>
      </c>
      <c r="B49" t="s">
        <v>168</v>
      </c>
      <c r="C49" t="s">
        <v>155</v>
      </c>
      <c r="D49">
        <v>2002</v>
      </c>
      <c r="E49">
        <v>100</v>
      </c>
      <c r="F49" s="10" t="s">
        <v>109</v>
      </c>
      <c r="G49" s="7" t="s">
        <v>40</v>
      </c>
      <c r="H49" s="7">
        <v>1</v>
      </c>
      <c r="I49" s="118">
        <v>7.2106481481481475E-3</v>
      </c>
      <c r="J49">
        <v>4</v>
      </c>
      <c r="K49" s="118">
        <v>2.4537037037037038E-2</v>
      </c>
      <c r="L49">
        <v>8</v>
      </c>
      <c r="M49" s="118">
        <v>3.1747685185185184E-2</v>
      </c>
      <c r="N49">
        <v>7</v>
      </c>
      <c r="O49" s="118">
        <v>1.4085648148148151E-2</v>
      </c>
      <c r="P49">
        <v>2</v>
      </c>
      <c r="Q49" s="119">
        <v>4.5833333333333337E-2</v>
      </c>
      <c r="R49" s="8">
        <v>50</v>
      </c>
    </row>
    <row r="50" spans="1:18" ht="12.75" customHeight="1">
      <c r="A50" s="7">
        <v>6</v>
      </c>
      <c r="B50" t="s">
        <v>235</v>
      </c>
      <c r="C50" t="s">
        <v>155</v>
      </c>
      <c r="D50">
        <v>2005</v>
      </c>
      <c r="E50">
        <v>901</v>
      </c>
      <c r="F50" s="10" t="s">
        <v>109</v>
      </c>
      <c r="G50" s="7" t="s">
        <v>32</v>
      </c>
      <c r="H50" s="7">
        <v>4</v>
      </c>
      <c r="I50" s="118">
        <v>7.3032407407407412E-3</v>
      </c>
      <c r="J50">
        <v>6</v>
      </c>
      <c r="K50" s="118">
        <v>2.3842592592592596E-2</v>
      </c>
      <c r="L50">
        <v>5</v>
      </c>
      <c r="M50" s="118">
        <v>3.1145833333333334E-2</v>
      </c>
      <c r="N50">
        <v>5</v>
      </c>
      <c r="O50" s="118">
        <v>1.5347222222222222E-2</v>
      </c>
      <c r="P50">
        <v>7</v>
      </c>
      <c r="Q50" s="119">
        <v>4.6493055555555551E-2</v>
      </c>
      <c r="R50" s="8">
        <v>43</v>
      </c>
    </row>
    <row r="51" spans="1:18" ht="12.75" customHeight="1">
      <c r="A51" s="7">
        <v>7</v>
      </c>
      <c r="B51" t="s">
        <v>236</v>
      </c>
      <c r="C51" t="s">
        <v>155</v>
      </c>
      <c r="D51">
        <v>2005</v>
      </c>
      <c r="E51">
        <v>908</v>
      </c>
      <c r="F51" s="10" t="s">
        <v>109</v>
      </c>
      <c r="G51" s="7" t="s">
        <v>32</v>
      </c>
      <c r="H51" s="7">
        <v>5</v>
      </c>
      <c r="I51" s="118">
        <v>7.4305555555555548E-3</v>
      </c>
      <c r="J51">
        <v>8</v>
      </c>
      <c r="K51" s="118">
        <v>2.4259259259259258E-2</v>
      </c>
      <c r="L51">
        <v>6</v>
      </c>
      <c r="M51" s="118">
        <v>3.1689814814814816E-2</v>
      </c>
      <c r="N51">
        <v>6</v>
      </c>
      <c r="O51" s="118">
        <v>1.5381944444444443E-2</v>
      </c>
      <c r="P51">
        <v>8</v>
      </c>
      <c r="Q51" s="119">
        <v>4.7071759259259265E-2</v>
      </c>
      <c r="R51" s="8">
        <v>41</v>
      </c>
    </row>
    <row r="52" spans="1:18" ht="12.75" customHeight="1">
      <c r="A52" s="7">
        <v>8</v>
      </c>
      <c r="B52" t="s">
        <v>166</v>
      </c>
      <c r="C52" t="s">
        <v>167</v>
      </c>
      <c r="D52">
        <v>1980</v>
      </c>
      <c r="E52">
        <v>902</v>
      </c>
      <c r="G52" s="7" t="s">
        <v>29</v>
      </c>
      <c r="H52" s="7">
        <v>1</v>
      </c>
      <c r="I52" s="118">
        <v>7.4305555555555548E-3</v>
      </c>
      <c r="J52">
        <v>7</v>
      </c>
      <c r="K52" s="118">
        <v>2.5023148148148145E-2</v>
      </c>
      <c r="L52">
        <v>11</v>
      </c>
      <c r="M52" s="118">
        <v>3.24537037037037E-2</v>
      </c>
      <c r="N52">
        <v>8</v>
      </c>
      <c r="O52" s="118">
        <v>1.6284722222222221E-2</v>
      </c>
      <c r="P52">
        <v>14</v>
      </c>
      <c r="Q52" s="119">
        <v>4.8738425925925921E-2</v>
      </c>
    </row>
    <row r="53" spans="1:18" ht="12.75" customHeight="1">
      <c r="A53" s="7">
        <v>9</v>
      </c>
      <c r="B53" t="s">
        <v>237</v>
      </c>
      <c r="C53" t="s">
        <v>232</v>
      </c>
      <c r="D53">
        <v>2003</v>
      </c>
      <c r="E53">
        <v>906</v>
      </c>
      <c r="G53" s="7" t="s">
        <v>32</v>
      </c>
      <c r="H53" s="7">
        <v>6</v>
      </c>
      <c r="I53" s="118">
        <v>8.9351851851851866E-3</v>
      </c>
      <c r="J53">
        <v>13</v>
      </c>
      <c r="K53" s="118">
        <v>2.4918981481481483E-2</v>
      </c>
      <c r="L53">
        <v>10</v>
      </c>
      <c r="M53" s="118">
        <v>3.3854166666666664E-2</v>
      </c>
      <c r="N53">
        <v>11</v>
      </c>
      <c r="O53" s="118">
        <v>1.5243055555555557E-2</v>
      </c>
      <c r="P53">
        <v>6</v>
      </c>
      <c r="Q53" s="119">
        <v>4.9097222222222216E-2</v>
      </c>
    </row>
    <row r="54" spans="1:18" ht="12.75" customHeight="1">
      <c r="A54" s="7">
        <v>10</v>
      </c>
      <c r="B54" t="s">
        <v>238</v>
      </c>
      <c r="C54" t="s">
        <v>239</v>
      </c>
      <c r="D54">
        <v>1979</v>
      </c>
      <c r="E54">
        <v>910</v>
      </c>
      <c r="G54" s="7" t="s">
        <v>29</v>
      </c>
      <c r="H54" s="7">
        <v>2</v>
      </c>
      <c r="I54" s="118">
        <v>8.9004629629629625E-3</v>
      </c>
      <c r="J54">
        <v>12</v>
      </c>
      <c r="K54" s="118">
        <v>2.4398148148148145E-2</v>
      </c>
      <c r="L54">
        <v>7</v>
      </c>
      <c r="M54" s="118">
        <v>3.3298611111111112E-2</v>
      </c>
      <c r="N54">
        <v>9</v>
      </c>
      <c r="O54" s="118">
        <v>1.5914351851851853E-2</v>
      </c>
      <c r="P54">
        <v>11</v>
      </c>
      <c r="Q54" s="119">
        <v>4.9212962962962958E-2</v>
      </c>
    </row>
    <row r="55" spans="1:18" ht="12.75" customHeight="1">
      <c r="A55" s="7">
        <v>11</v>
      </c>
      <c r="B55" t="s">
        <v>240</v>
      </c>
      <c r="C55" t="s">
        <v>120</v>
      </c>
      <c r="D55">
        <v>1990</v>
      </c>
      <c r="E55">
        <v>905</v>
      </c>
      <c r="G55" s="7" t="s">
        <v>24</v>
      </c>
      <c r="H55" s="7">
        <v>1</v>
      </c>
      <c r="I55" s="118">
        <v>8.5300925925925926E-3</v>
      </c>
      <c r="J55">
        <v>10</v>
      </c>
      <c r="K55" s="118">
        <v>2.4918981481481483E-2</v>
      </c>
      <c r="L55">
        <v>9</v>
      </c>
      <c r="M55" s="118">
        <v>3.3449074074074069E-2</v>
      </c>
      <c r="N55">
        <v>10</v>
      </c>
      <c r="O55" s="118">
        <v>1.6064814814814813E-2</v>
      </c>
      <c r="P55">
        <v>13</v>
      </c>
      <c r="Q55" s="119">
        <v>4.9513888888888892E-2</v>
      </c>
    </row>
    <row r="56" spans="1:18" ht="12.75" customHeight="1">
      <c r="A56" s="7">
        <v>12</v>
      </c>
      <c r="B56" t="s">
        <v>194</v>
      </c>
      <c r="C56" t="s">
        <v>112</v>
      </c>
      <c r="D56">
        <v>2006</v>
      </c>
      <c r="E56">
        <v>904</v>
      </c>
      <c r="F56" s="10" t="s">
        <v>109</v>
      </c>
      <c r="G56" s="7" t="s">
        <v>32</v>
      </c>
      <c r="H56" s="7">
        <v>7</v>
      </c>
      <c r="I56" s="118">
        <v>7.9282407407407409E-3</v>
      </c>
      <c r="J56">
        <v>9</v>
      </c>
      <c r="K56" s="118">
        <v>2.6087962962962966E-2</v>
      </c>
      <c r="L56">
        <v>12</v>
      </c>
      <c r="M56" s="118">
        <v>3.4016203703703708E-2</v>
      </c>
      <c r="N56">
        <v>12</v>
      </c>
      <c r="O56" s="118">
        <v>1.6724537037037034E-2</v>
      </c>
      <c r="P56">
        <v>15</v>
      </c>
      <c r="Q56" s="119">
        <v>5.0740740740740746E-2</v>
      </c>
      <c r="R56" s="8">
        <v>40</v>
      </c>
    </row>
    <row r="57" spans="1:18" ht="12.75" customHeight="1">
      <c r="A57" s="7">
        <v>13</v>
      </c>
      <c r="B57" t="s">
        <v>241</v>
      </c>
      <c r="C57" t="s">
        <v>232</v>
      </c>
      <c r="D57">
        <v>2004</v>
      </c>
      <c r="E57">
        <v>101</v>
      </c>
      <c r="G57" s="7" t="s">
        <v>40</v>
      </c>
      <c r="H57" s="7">
        <v>2</v>
      </c>
      <c r="I57" s="118">
        <v>9.432870370370371E-3</v>
      </c>
      <c r="J57">
        <v>16</v>
      </c>
      <c r="K57" s="118">
        <v>2.6817129629629632E-2</v>
      </c>
      <c r="L57">
        <v>13</v>
      </c>
      <c r="M57" s="118">
        <v>3.6249999999999998E-2</v>
      </c>
      <c r="N57">
        <v>14</v>
      </c>
      <c r="O57" s="118">
        <v>1.5891203703703703E-2</v>
      </c>
      <c r="P57">
        <v>10</v>
      </c>
      <c r="Q57" s="119">
        <v>5.2141203703703703E-2</v>
      </c>
    </row>
    <row r="58" spans="1:18" ht="12.75" customHeight="1">
      <c r="A58" s="7">
        <v>14</v>
      </c>
      <c r="B58" t="s">
        <v>242</v>
      </c>
      <c r="C58" t="s">
        <v>243</v>
      </c>
      <c r="D58">
        <v>2005</v>
      </c>
      <c r="E58">
        <v>900</v>
      </c>
      <c r="G58" s="7" t="s">
        <v>32</v>
      </c>
      <c r="H58" s="7">
        <v>8</v>
      </c>
      <c r="I58" s="118">
        <v>9.2592592592592605E-3</v>
      </c>
      <c r="J58">
        <v>15</v>
      </c>
      <c r="K58" s="118">
        <v>2.7094907407407404E-2</v>
      </c>
      <c r="L58">
        <v>14</v>
      </c>
      <c r="M58" s="118">
        <v>3.6354166666666667E-2</v>
      </c>
      <c r="N58">
        <v>15</v>
      </c>
      <c r="O58" s="118">
        <v>1.5995370370370372E-2</v>
      </c>
      <c r="P58">
        <v>12</v>
      </c>
      <c r="Q58" s="119">
        <v>5.2349537037037042E-2</v>
      </c>
    </row>
    <row r="59" spans="1:18" ht="12.75" customHeight="1">
      <c r="A59" s="7">
        <v>15</v>
      </c>
      <c r="B59" t="s">
        <v>244</v>
      </c>
      <c r="C59" t="s">
        <v>245</v>
      </c>
      <c r="D59">
        <v>1990</v>
      </c>
      <c r="E59">
        <v>914</v>
      </c>
      <c r="G59" s="7" t="s">
        <v>24</v>
      </c>
      <c r="H59" s="7">
        <v>2</v>
      </c>
      <c r="I59" s="118">
        <v>1.1203703703703704E-2</v>
      </c>
      <c r="J59">
        <v>18</v>
      </c>
      <c r="K59" s="118">
        <v>2.7685185185185188E-2</v>
      </c>
      <c r="L59">
        <v>17</v>
      </c>
      <c r="M59" s="118">
        <v>3.888888888888889E-2</v>
      </c>
      <c r="N59">
        <v>18</v>
      </c>
      <c r="O59" s="118">
        <v>1.4467592592592593E-2</v>
      </c>
      <c r="P59">
        <v>4</v>
      </c>
      <c r="Q59" s="119">
        <v>5.3356481481481477E-2</v>
      </c>
    </row>
    <row r="60" spans="1:18" ht="12.75" customHeight="1">
      <c r="A60" s="7">
        <v>16</v>
      </c>
      <c r="B60" t="s">
        <v>246</v>
      </c>
      <c r="C60" t="s">
        <v>89</v>
      </c>
      <c r="D60">
        <v>2000</v>
      </c>
      <c r="E60">
        <v>909</v>
      </c>
      <c r="G60" s="7" t="s">
        <v>47</v>
      </c>
      <c r="H60" s="7">
        <v>1</v>
      </c>
      <c r="I60" s="118">
        <v>1.045138888888889E-2</v>
      </c>
      <c r="J60">
        <v>17</v>
      </c>
      <c r="K60" s="118">
        <v>2.7395833333333338E-2</v>
      </c>
      <c r="L60">
        <v>16</v>
      </c>
      <c r="M60" s="118">
        <v>3.784722222222222E-2</v>
      </c>
      <c r="N60">
        <v>16</v>
      </c>
      <c r="O60" s="118">
        <v>1.5856481481481482E-2</v>
      </c>
      <c r="P60">
        <v>9</v>
      </c>
      <c r="Q60" s="119">
        <v>5.3703703703703698E-2</v>
      </c>
    </row>
    <row r="61" spans="1:18" ht="12.75" customHeight="1">
      <c r="A61" s="7">
        <v>17</v>
      </c>
      <c r="B61" t="s">
        <v>247</v>
      </c>
      <c r="C61" t="s">
        <v>120</v>
      </c>
      <c r="D61">
        <v>2004</v>
      </c>
      <c r="E61">
        <v>907</v>
      </c>
      <c r="G61" s="7" t="s">
        <v>32</v>
      </c>
      <c r="H61" s="7">
        <v>9</v>
      </c>
      <c r="I61" s="118">
        <v>8.5532407407407415E-3</v>
      </c>
      <c r="J61">
        <v>11</v>
      </c>
      <c r="K61" s="118">
        <v>2.7199074074074073E-2</v>
      </c>
      <c r="L61">
        <v>15</v>
      </c>
      <c r="M61" s="118">
        <v>3.5752314814814813E-2</v>
      </c>
      <c r="N61">
        <v>13</v>
      </c>
      <c r="O61" s="118">
        <v>1.8414351851851852E-2</v>
      </c>
      <c r="P61">
        <v>17</v>
      </c>
      <c r="Q61" s="119">
        <v>5.4166666666666669E-2</v>
      </c>
    </row>
    <row r="62" spans="1:18" ht="12.75" customHeight="1">
      <c r="A62" s="7">
        <v>18</v>
      </c>
      <c r="B62" t="s">
        <v>248</v>
      </c>
      <c r="C62" t="s">
        <v>120</v>
      </c>
      <c r="D62">
        <v>2004</v>
      </c>
      <c r="E62">
        <v>102</v>
      </c>
      <c r="G62" s="7" t="s">
        <v>32</v>
      </c>
      <c r="H62" s="7">
        <v>10</v>
      </c>
      <c r="I62" s="118">
        <v>8.9583333333333338E-3</v>
      </c>
      <c r="J62">
        <v>14</v>
      </c>
      <c r="K62" s="118">
        <v>2.9039351851851854E-2</v>
      </c>
      <c r="L62">
        <v>18</v>
      </c>
      <c r="M62" s="118">
        <v>3.7997685185185183E-2</v>
      </c>
      <c r="N62">
        <v>17</v>
      </c>
      <c r="O62" s="118">
        <v>1.9803240740740739E-2</v>
      </c>
      <c r="P62">
        <v>20</v>
      </c>
      <c r="Q62" s="119">
        <v>5.7800925925925929E-2</v>
      </c>
    </row>
    <row r="63" spans="1:18" ht="12.75" customHeight="1">
      <c r="A63" s="7">
        <v>19</v>
      </c>
      <c r="B63" t="s">
        <v>249</v>
      </c>
      <c r="C63" t="s">
        <v>97</v>
      </c>
      <c r="D63">
        <v>1989</v>
      </c>
      <c r="E63">
        <v>911</v>
      </c>
      <c r="G63" s="7" t="s">
        <v>35</v>
      </c>
      <c r="H63" s="7">
        <v>1</v>
      </c>
      <c r="I63" s="118">
        <v>1.1331018518518518E-2</v>
      </c>
      <c r="J63">
        <v>20</v>
      </c>
      <c r="K63" s="118">
        <v>3.0104166666666668E-2</v>
      </c>
      <c r="L63">
        <v>19</v>
      </c>
      <c r="M63" s="118">
        <v>4.1435185185185179E-2</v>
      </c>
      <c r="N63">
        <v>19</v>
      </c>
      <c r="O63" s="118">
        <v>1.9456018518518518E-2</v>
      </c>
      <c r="P63">
        <v>19</v>
      </c>
      <c r="Q63" s="119">
        <v>6.0891203703703704E-2</v>
      </c>
    </row>
    <row r="64" spans="1:18" ht="12.75" customHeight="1">
      <c r="A64" s="7">
        <v>20</v>
      </c>
      <c r="B64" t="s">
        <v>250</v>
      </c>
      <c r="C64" t="s">
        <v>89</v>
      </c>
      <c r="D64">
        <v>1980</v>
      </c>
      <c r="E64">
        <v>915</v>
      </c>
      <c r="G64" s="7" t="s">
        <v>29</v>
      </c>
      <c r="H64" s="7">
        <v>3</v>
      </c>
      <c r="I64" s="118">
        <v>1.6018518518518519E-2</v>
      </c>
      <c r="J64">
        <v>25</v>
      </c>
      <c r="K64" s="118">
        <v>3.050925925925926E-2</v>
      </c>
      <c r="L64">
        <v>20</v>
      </c>
      <c r="M64" s="118">
        <v>4.6527777777777779E-2</v>
      </c>
      <c r="N64">
        <v>21</v>
      </c>
      <c r="O64" s="118">
        <v>1.5219907407407409E-2</v>
      </c>
      <c r="P64">
        <v>5</v>
      </c>
      <c r="Q64" s="119">
        <v>6.174768518518519E-2</v>
      </c>
    </row>
    <row r="65" spans="1:17" ht="12.75" customHeight="1">
      <c r="A65" s="7">
        <v>21</v>
      </c>
      <c r="B65" t="s">
        <v>251</v>
      </c>
      <c r="C65" t="s">
        <v>89</v>
      </c>
      <c r="D65">
        <v>1991</v>
      </c>
      <c r="E65">
        <v>913</v>
      </c>
      <c r="G65" s="7" t="s">
        <v>24</v>
      </c>
      <c r="H65" s="7">
        <v>3</v>
      </c>
      <c r="I65" s="118">
        <v>1.1307870370370371E-2</v>
      </c>
      <c r="J65">
        <v>19</v>
      </c>
      <c r="K65" s="118">
        <v>3.2141203703703707E-2</v>
      </c>
      <c r="L65">
        <v>21</v>
      </c>
      <c r="M65" s="118">
        <v>4.3449074074074077E-2</v>
      </c>
      <c r="N65">
        <v>20</v>
      </c>
      <c r="O65" s="118">
        <v>2.6666666666666668E-2</v>
      </c>
      <c r="P65">
        <v>22</v>
      </c>
      <c r="Q65" s="119">
        <v>7.0115740740740742E-2</v>
      </c>
    </row>
    <row r="66" spans="1:17" ht="12.75" customHeight="1">
      <c r="A66" s="7">
        <v>22</v>
      </c>
      <c r="B66" t="s">
        <v>252</v>
      </c>
      <c r="C66" t="s">
        <v>89</v>
      </c>
      <c r="D66">
        <v>1962</v>
      </c>
      <c r="E66">
        <v>912</v>
      </c>
      <c r="G66" s="7" t="s">
        <v>50</v>
      </c>
      <c r="H66" s="7">
        <v>1</v>
      </c>
      <c r="I66" s="118">
        <v>1.5104166666666667E-2</v>
      </c>
      <c r="J66">
        <v>24</v>
      </c>
      <c r="K66" s="118">
        <v>3.3437500000000002E-2</v>
      </c>
      <c r="L66">
        <v>22</v>
      </c>
      <c r="M66" s="118">
        <v>4.854166666666667E-2</v>
      </c>
      <c r="N66">
        <v>22</v>
      </c>
      <c r="O66" s="118">
        <v>2.613425925925926E-2</v>
      </c>
      <c r="P66">
        <v>21</v>
      </c>
      <c r="Q66" s="119">
        <v>7.4675925925925923E-2</v>
      </c>
    </row>
  </sheetData>
  <sheetProtection selectLockedCells="1" selectUnlockedCells="1"/>
  <mergeCells count="3">
    <mergeCell ref="A1:Q1"/>
    <mergeCell ref="A2:Q2"/>
    <mergeCell ref="A42:Q42"/>
  </mergeCells>
  <pageMargins left="0.78749999999999998" right="0.78749999999999998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58"/>
  <sheetViews>
    <sheetView workbookViewId="0">
      <selection sqref="A1:Q1"/>
    </sheetView>
  </sheetViews>
  <sheetFormatPr defaultColWidth="8.81640625" defaultRowHeight="12.75" customHeight="1"/>
  <cols>
    <col min="1" max="1" width="4.26953125" style="7" customWidth="1"/>
    <col min="2" max="2" width="16.26953125" customWidth="1"/>
    <col min="3" max="3" width="17.81640625" customWidth="1"/>
    <col min="4" max="4" width="5.7265625" style="8" customWidth="1"/>
    <col min="5" max="5" width="4.26953125" customWidth="1"/>
    <col min="6" max="7" width="4.26953125" style="10" customWidth="1"/>
    <col min="8" max="8" width="3.7265625" style="10" customWidth="1"/>
    <col min="9" max="9" width="10.7265625" style="172" bestFit="1" customWidth="1"/>
    <col min="10" max="10" width="3.7265625" style="174" customWidth="1"/>
    <col min="11" max="11" width="10.7265625" style="8" bestFit="1" customWidth="1"/>
    <col min="12" max="12" width="3" style="174" bestFit="1" customWidth="1"/>
    <col min="13" max="13" width="11.453125" style="8" bestFit="1" customWidth="1"/>
    <col min="14" max="14" width="3.7265625" style="8" customWidth="1"/>
    <col min="15" max="15" width="9.453125" style="8" customWidth="1"/>
    <col min="16" max="16" width="3.7265625" style="8" customWidth="1"/>
    <col min="17" max="17" width="10.7265625" style="11" bestFit="1" customWidth="1"/>
    <col min="18" max="19" width="4.26953125" style="8" customWidth="1"/>
  </cols>
  <sheetData>
    <row r="1" spans="1:19" ht="15" customHeight="1">
      <c r="A1" s="181" t="s">
        <v>688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119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3"/>
      <c r="H3" s="12"/>
      <c r="K3" s="23"/>
      <c r="M3" s="23"/>
      <c r="O3" s="23"/>
      <c r="Q3" s="24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3" t="s">
        <v>4</v>
      </c>
      <c r="H4" s="12" t="s">
        <v>5</v>
      </c>
      <c r="I4" s="173" t="s">
        <v>103</v>
      </c>
      <c r="J4" s="175" t="s">
        <v>5</v>
      </c>
      <c r="K4" s="25" t="s">
        <v>104</v>
      </c>
      <c r="L4" s="175" t="s">
        <v>5</v>
      </c>
      <c r="M4" s="24" t="s">
        <v>105</v>
      </c>
      <c r="N4" s="14" t="s">
        <v>5</v>
      </c>
      <c r="O4" s="25" t="s">
        <v>106</v>
      </c>
      <c r="P4" s="14" t="s">
        <v>5</v>
      </c>
      <c r="Q4" s="25" t="s">
        <v>107</v>
      </c>
      <c r="R4" s="7" t="s">
        <v>6</v>
      </c>
      <c r="S4" s="7" t="s">
        <v>7</v>
      </c>
    </row>
    <row r="5" spans="1:19" ht="14.9" customHeight="1">
      <c r="A5" s="7">
        <v>1</v>
      </c>
      <c r="B5" s="161" t="s">
        <v>235</v>
      </c>
      <c r="C5" s="162" t="s">
        <v>697</v>
      </c>
      <c r="D5" s="16">
        <v>2005</v>
      </c>
      <c r="E5" s="163">
        <v>108</v>
      </c>
      <c r="F5" s="10" t="s">
        <v>109</v>
      </c>
      <c r="G5" s="17" t="s">
        <v>32</v>
      </c>
      <c r="H5" s="163" t="s">
        <v>257</v>
      </c>
      <c r="I5" s="164">
        <f>[7]List1!O5</f>
        <v>1.5231481481481481E-2</v>
      </c>
      <c r="J5" s="159">
        <f>[7]List1!P5</f>
        <v>4</v>
      </c>
      <c r="K5" s="172">
        <f>[7]List1!Q5</f>
        <v>4.3460145131387171E-2</v>
      </c>
      <c r="L5" s="174">
        <f>[7]List1!R5</f>
        <v>12</v>
      </c>
      <c r="M5" s="172">
        <f>[7]List1!S5</f>
        <v>5.8691626612868655E-2</v>
      </c>
      <c r="N5">
        <f t="shared" ref="N5" si="0">IFERROR(RANK(M5,$M$5:$M$48,1),"")</f>
        <v>2</v>
      </c>
      <c r="O5" s="164">
        <f>[7]List1!U5</f>
        <v>2.7048611111111114E-2</v>
      </c>
      <c r="P5" s="159">
        <f>[7]List1!V5</f>
        <v>1</v>
      </c>
      <c r="Q5" s="176" t="s">
        <v>706</v>
      </c>
      <c r="S5" s="8">
        <v>100</v>
      </c>
    </row>
    <row r="6" spans="1:19" ht="14.9" customHeight="1">
      <c r="A6" s="7">
        <v>2</v>
      </c>
      <c r="B6" s="161" t="s">
        <v>58</v>
      </c>
      <c r="C6" s="162" t="s">
        <v>31</v>
      </c>
      <c r="D6" s="16">
        <v>1981</v>
      </c>
      <c r="E6" s="163">
        <v>17</v>
      </c>
      <c r="F6" s="10" t="s">
        <v>109</v>
      </c>
      <c r="G6" s="17" t="s">
        <v>29</v>
      </c>
      <c r="H6" s="163" t="s">
        <v>257</v>
      </c>
      <c r="I6" s="164">
        <f>[7]List1!O6</f>
        <v>1.5868055555555555E-2</v>
      </c>
      <c r="J6" s="159">
        <f>[7]List1!P6</f>
        <v>7</v>
      </c>
      <c r="K6" s="172">
        <f>[7]List1!Q6</f>
        <v>4.2812004484953703E-2</v>
      </c>
      <c r="L6" s="174">
        <f>[7]List1!R6</f>
        <v>5</v>
      </c>
      <c r="M6" s="172">
        <f>[7]List1!S6</f>
        <v>5.8680060040509255E-2</v>
      </c>
      <c r="N6">
        <f t="shared" ref="N6:N48" si="1">IFERROR(RANK(M6,$M$5:$M$48,1),"")</f>
        <v>1</v>
      </c>
      <c r="O6" s="164">
        <f>[7]List1!U6</f>
        <v>2.7268518518518518E-2</v>
      </c>
      <c r="P6" s="159">
        <f>[7]List1!V6</f>
        <v>2</v>
      </c>
      <c r="Q6" s="176" t="s">
        <v>707</v>
      </c>
      <c r="R6" s="8">
        <v>50</v>
      </c>
      <c r="S6" s="8">
        <v>96</v>
      </c>
    </row>
    <row r="7" spans="1:19" ht="14.9" customHeight="1">
      <c r="A7" s="7">
        <v>3</v>
      </c>
      <c r="B7" s="161" t="s">
        <v>612</v>
      </c>
      <c r="C7" s="162" t="s">
        <v>698</v>
      </c>
      <c r="D7" s="16">
        <v>1977</v>
      </c>
      <c r="E7" s="163">
        <v>110</v>
      </c>
      <c r="G7" s="17" t="s">
        <v>29</v>
      </c>
      <c r="H7" s="163" t="s">
        <v>258</v>
      </c>
      <c r="I7" s="164">
        <f>[7]List1!O7</f>
        <v>1.5914351851851853E-2</v>
      </c>
      <c r="J7" s="159">
        <f>[7]List1!P7</f>
        <v>8</v>
      </c>
      <c r="K7" s="172">
        <f>[7]List1!Q7</f>
        <v>4.2835152365183461E-2</v>
      </c>
      <c r="L7" s="174">
        <f>[7]List1!R7</f>
        <v>6</v>
      </c>
      <c r="M7" s="172">
        <f>[7]List1!S7</f>
        <v>5.8749504217035314E-2</v>
      </c>
      <c r="N7">
        <f t="shared" si="1"/>
        <v>5</v>
      </c>
      <c r="O7" s="164">
        <f>[7]List1!U7</f>
        <v>2.9918981481481484E-2</v>
      </c>
      <c r="P7" s="159">
        <f>[7]List1!V7</f>
        <v>5</v>
      </c>
      <c r="Q7" s="176" t="s">
        <v>708</v>
      </c>
    </row>
    <row r="8" spans="1:19" ht="14.9" customHeight="1">
      <c r="A8" s="7">
        <v>4</v>
      </c>
      <c r="B8" s="161" t="s">
        <v>28</v>
      </c>
      <c r="C8" s="162" t="s">
        <v>34</v>
      </c>
      <c r="D8" s="16">
        <v>1976</v>
      </c>
      <c r="E8" s="163">
        <v>104</v>
      </c>
      <c r="F8" s="10" t="s">
        <v>109</v>
      </c>
      <c r="G8" s="17" t="s">
        <v>29</v>
      </c>
      <c r="H8" s="163" t="s">
        <v>259</v>
      </c>
      <c r="I8" s="164">
        <f>[7]List1!O8</f>
        <v>1.5601851851851849E-2</v>
      </c>
      <c r="J8" s="159">
        <f>[7]List1!P8</f>
        <v>5</v>
      </c>
      <c r="K8" s="172">
        <f>[7]List1!Q8</f>
        <v>4.3101352987825789E-2</v>
      </c>
      <c r="L8" s="174">
        <f>[7]List1!R8</f>
        <v>10</v>
      </c>
      <c r="M8" s="172">
        <f>[7]List1!S8</f>
        <v>5.8703204839677642E-2</v>
      </c>
      <c r="N8">
        <f t="shared" si="1"/>
        <v>4</v>
      </c>
      <c r="O8" s="164">
        <f>[7]List1!U8</f>
        <v>3.0509259259259257E-2</v>
      </c>
      <c r="P8" s="159">
        <f>[7]List1!V8</f>
        <v>7</v>
      </c>
      <c r="Q8" s="176" t="s">
        <v>709</v>
      </c>
      <c r="R8" s="8">
        <v>46</v>
      </c>
      <c r="S8" s="8">
        <v>93</v>
      </c>
    </row>
    <row r="9" spans="1:19" ht="14.9" customHeight="1">
      <c r="A9" s="7">
        <v>5</v>
      </c>
      <c r="B9" s="161" t="s">
        <v>51</v>
      </c>
      <c r="C9" s="162" t="s">
        <v>31</v>
      </c>
      <c r="D9" s="16">
        <v>1976</v>
      </c>
      <c r="E9" s="163">
        <v>43</v>
      </c>
      <c r="F9" s="10" t="s">
        <v>109</v>
      </c>
      <c r="G9" s="17" t="s">
        <v>29</v>
      </c>
      <c r="H9" s="163" t="s">
        <v>260</v>
      </c>
      <c r="I9" s="164">
        <f>[7]List1!O9</f>
        <v>1.7465277777777777E-2</v>
      </c>
      <c r="J9" s="159">
        <f>[7]List1!P9</f>
        <v>16</v>
      </c>
      <c r="K9" s="172">
        <f>[7]List1!Q9</f>
        <v>4.2511082041966734E-2</v>
      </c>
      <c r="L9" s="174">
        <f>[7]List1!R9</f>
        <v>2</v>
      </c>
      <c r="M9" s="172">
        <f>[7]List1!S9</f>
        <v>5.9976359819744515E-2</v>
      </c>
      <c r="N9">
        <f t="shared" si="1"/>
        <v>7</v>
      </c>
      <c r="O9" s="164">
        <f>[7]List1!U9</f>
        <v>2.9988425925925925E-2</v>
      </c>
      <c r="P9" s="159">
        <f>[7]List1!V9</f>
        <v>6</v>
      </c>
      <c r="Q9" s="176" t="s">
        <v>710</v>
      </c>
      <c r="R9" s="8">
        <v>43</v>
      </c>
      <c r="S9" s="8">
        <v>91</v>
      </c>
    </row>
    <row r="10" spans="1:19" ht="14.9" customHeight="1">
      <c r="A10" s="7">
        <v>6</v>
      </c>
      <c r="B10" s="161" t="s">
        <v>98</v>
      </c>
      <c r="C10" s="162" t="s">
        <v>34</v>
      </c>
      <c r="D10" s="16">
        <v>1990</v>
      </c>
      <c r="E10" s="163">
        <v>101</v>
      </c>
      <c r="F10" s="10" t="s">
        <v>109</v>
      </c>
      <c r="G10" s="17" t="s">
        <v>24</v>
      </c>
      <c r="H10" s="163" t="s">
        <v>257</v>
      </c>
      <c r="I10" s="164">
        <f>[7]List1!O10</f>
        <v>1.696759259259259E-2</v>
      </c>
      <c r="J10" s="159">
        <f>[7]List1!P10</f>
        <v>12</v>
      </c>
      <c r="K10" s="172">
        <f>[7]List1!Q10</f>
        <v>4.3043483287251369E-2</v>
      </c>
      <c r="L10" s="174">
        <f>[7]List1!R10</f>
        <v>9</v>
      </c>
      <c r="M10" s="172">
        <f>[7]List1!S10</f>
        <v>6.0011075879843959E-2</v>
      </c>
      <c r="N10">
        <f t="shared" si="1"/>
        <v>10</v>
      </c>
      <c r="O10" s="164">
        <f>[7]List1!U10</f>
        <v>3.0844907407407408E-2</v>
      </c>
      <c r="P10" s="159">
        <f>[7]List1!V10</f>
        <v>8</v>
      </c>
      <c r="Q10" s="176" t="s">
        <v>711</v>
      </c>
      <c r="R10" s="8">
        <v>50</v>
      </c>
      <c r="S10" s="8">
        <v>90</v>
      </c>
    </row>
    <row r="11" spans="1:19" ht="14.9" customHeight="1">
      <c r="A11" s="7">
        <v>7</v>
      </c>
      <c r="B11" s="161" t="s">
        <v>81</v>
      </c>
      <c r="C11" s="162" t="s">
        <v>211</v>
      </c>
      <c r="D11" s="16">
        <v>1981</v>
      </c>
      <c r="E11" s="163">
        <v>27</v>
      </c>
      <c r="F11" s="10" t="s">
        <v>109</v>
      </c>
      <c r="G11" s="17" t="s">
        <v>29</v>
      </c>
      <c r="H11" s="163" t="s">
        <v>262</v>
      </c>
      <c r="I11" s="164">
        <f>[7]List1!O11</f>
        <v>1.8055555555555554E-2</v>
      </c>
      <c r="J11" s="159">
        <f>[7]List1!P11</f>
        <v>20</v>
      </c>
      <c r="K11" s="172">
        <f>[7]List1!Q11</f>
        <v>4.5578176172410834E-2</v>
      </c>
      <c r="L11" s="174">
        <f>[7]List1!R11</f>
        <v>18</v>
      </c>
      <c r="M11" s="172">
        <f>[7]List1!S11</f>
        <v>6.3633731727966381E-2</v>
      </c>
      <c r="N11">
        <f t="shared" si="1"/>
        <v>15</v>
      </c>
      <c r="O11" s="164">
        <f>[7]List1!U11</f>
        <v>2.737268518518518E-2</v>
      </c>
      <c r="P11" s="159">
        <f>[7]List1!V11</f>
        <v>3</v>
      </c>
      <c r="Q11" s="176" t="s">
        <v>712</v>
      </c>
      <c r="R11" s="8">
        <v>41</v>
      </c>
      <c r="S11" s="8">
        <v>89</v>
      </c>
    </row>
    <row r="12" spans="1:19" ht="14.9" customHeight="1">
      <c r="A12" s="7">
        <v>8</v>
      </c>
      <c r="B12" s="161" t="s">
        <v>169</v>
      </c>
      <c r="C12" s="162" t="s">
        <v>34</v>
      </c>
      <c r="D12" s="16">
        <v>1979</v>
      </c>
      <c r="E12" s="163">
        <v>55</v>
      </c>
      <c r="F12" s="10" t="s">
        <v>109</v>
      </c>
      <c r="G12" s="17" t="s">
        <v>29</v>
      </c>
      <c r="H12" s="163" t="s">
        <v>264</v>
      </c>
      <c r="I12" s="164">
        <f>[7]List1!O12</f>
        <v>1.7303240740740741E-2</v>
      </c>
      <c r="J12" s="159">
        <f>[7]List1!P12</f>
        <v>15</v>
      </c>
      <c r="K12" s="172">
        <f>[7]List1!Q12</f>
        <v>4.269626508380487E-2</v>
      </c>
      <c r="L12" s="174">
        <f>[7]List1!R12</f>
        <v>3</v>
      </c>
      <c r="M12" s="172">
        <f>[7]List1!S12</f>
        <v>5.9999505824545607E-2</v>
      </c>
      <c r="N12">
        <f t="shared" si="1"/>
        <v>9</v>
      </c>
      <c r="O12" s="164">
        <f>[7]List1!U12</f>
        <v>3.1261574074074074E-2</v>
      </c>
      <c r="P12" s="159">
        <f>[7]List1!V12</f>
        <v>9</v>
      </c>
      <c r="Q12" s="176" t="s">
        <v>713</v>
      </c>
      <c r="R12" s="8">
        <v>40</v>
      </c>
      <c r="S12" s="8">
        <v>88</v>
      </c>
    </row>
    <row r="13" spans="1:19" ht="14.9" customHeight="1">
      <c r="A13" s="7">
        <v>9</v>
      </c>
      <c r="B13" s="161" t="s">
        <v>398</v>
      </c>
      <c r="C13" s="162" t="s">
        <v>59</v>
      </c>
      <c r="D13" s="16">
        <v>1979</v>
      </c>
      <c r="E13" s="163">
        <v>115</v>
      </c>
      <c r="F13" s="10" t="s">
        <v>109</v>
      </c>
      <c r="G13" s="17" t="s">
        <v>29</v>
      </c>
      <c r="H13" s="163" t="s">
        <v>265</v>
      </c>
      <c r="I13" s="164">
        <f>[7]List1!O13</f>
        <v>1.6157407407407409E-2</v>
      </c>
      <c r="J13" s="159">
        <f>[7]List1!P13</f>
        <v>10</v>
      </c>
      <c r="K13" s="172">
        <f>[7]List1!Q13</f>
        <v>4.3876806975522979E-2</v>
      </c>
      <c r="L13" s="174">
        <f>[7]List1!R13</f>
        <v>16</v>
      </c>
      <c r="M13" s="172">
        <f>[7]List1!S13</f>
        <v>6.0034214382930384E-2</v>
      </c>
      <c r="N13">
        <f t="shared" si="1"/>
        <v>14</v>
      </c>
      <c r="O13" s="164">
        <f>[7]List1!U13</f>
        <v>3.1261574074074074E-2</v>
      </c>
      <c r="P13" s="159">
        <f>[7]List1!V13</f>
        <v>9</v>
      </c>
      <c r="Q13" s="176" t="s">
        <v>714</v>
      </c>
      <c r="R13" s="8">
        <v>39</v>
      </c>
      <c r="S13" s="8">
        <v>87</v>
      </c>
    </row>
    <row r="14" spans="1:19" ht="14.9" customHeight="1">
      <c r="A14" s="7">
        <v>10</v>
      </c>
      <c r="B14" s="161" t="s">
        <v>157</v>
      </c>
      <c r="C14" s="162" t="s">
        <v>477</v>
      </c>
      <c r="D14" s="16">
        <v>1975</v>
      </c>
      <c r="E14" s="163">
        <v>9</v>
      </c>
      <c r="F14" s="10" t="s">
        <v>109</v>
      </c>
      <c r="G14" s="17" t="s">
        <v>29</v>
      </c>
      <c r="H14" s="163" t="s">
        <v>266</v>
      </c>
      <c r="I14" s="164">
        <f>[7]List1!O14</f>
        <v>1.7569444444444443E-2</v>
      </c>
      <c r="J14" s="159">
        <f>[7]List1!P14</f>
        <v>17</v>
      </c>
      <c r="K14" s="172">
        <f>[7]List1!Q14</f>
        <v>4.2453212341392321E-2</v>
      </c>
      <c r="L14" s="174">
        <f>[7]List1!R14</f>
        <v>1</v>
      </c>
      <c r="M14" s="172">
        <f>[7]List1!S14</f>
        <v>6.0022656785836764E-2</v>
      </c>
      <c r="N14">
        <f t="shared" si="1"/>
        <v>13</v>
      </c>
      <c r="O14" s="164">
        <f>[7]List1!U14</f>
        <v>3.2824074074074075E-2</v>
      </c>
      <c r="P14" s="159">
        <f>[7]List1!V14</f>
        <v>13</v>
      </c>
      <c r="Q14" s="176" t="s">
        <v>715</v>
      </c>
      <c r="R14" s="8">
        <v>38</v>
      </c>
      <c r="S14" s="8">
        <v>86</v>
      </c>
    </row>
    <row r="15" spans="1:19" ht="14.9" customHeight="1">
      <c r="A15" s="7">
        <v>11</v>
      </c>
      <c r="B15" s="161" t="s">
        <v>205</v>
      </c>
      <c r="C15" s="162" t="s">
        <v>208</v>
      </c>
      <c r="D15" s="16">
        <v>1975</v>
      </c>
      <c r="E15" s="163">
        <v>112</v>
      </c>
      <c r="F15" s="10" t="s">
        <v>109</v>
      </c>
      <c r="G15" s="17" t="s">
        <v>29</v>
      </c>
      <c r="H15" s="163" t="s">
        <v>268</v>
      </c>
      <c r="I15" s="164">
        <f>[7]List1!O15</f>
        <v>1.7141203703703704E-2</v>
      </c>
      <c r="J15" s="159">
        <f>[7]List1!P15</f>
        <v>13</v>
      </c>
      <c r="K15" s="172">
        <f>[7]List1!Q15</f>
        <v>4.2858300245413233E-2</v>
      </c>
      <c r="L15" s="174">
        <f>[7]List1!R15</f>
        <v>7</v>
      </c>
      <c r="M15" s="172">
        <f>[7]List1!S15</f>
        <v>5.9999503949116934E-2</v>
      </c>
      <c r="N15">
        <f t="shared" si="1"/>
        <v>8</v>
      </c>
      <c r="O15" s="164">
        <f>[7]List1!U15</f>
        <v>3.3263888888888891E-2</v>
      </c>
      <c r="P15" s="159">
        <f>[7]List1!V15</f>
        <v>15</v>
      </c>
      <c r="Q15" s="176" t="s">
        <v>716</v>
      </c>
      <c r="R15" s="8">
        <v>37</v>
      </c>
      <c r="S15" s="8">
        <v>85</v>
      </c>
    </row>
    <row r="16" spans="1:19" ht="14.9" customHeight="1">
      <c r="A16" s="7">
        <v>12</v>
      </c>
      <c r="B16" s="161" t="s">
        <v>48</v>
      </c>
      <c r="C16" s="162" t="s">
        <v>173</v>
      </c>
      <c r="D16" s="16">
        <v>1995</v>
      </c>
      <c r="E16" s="163">
        <v>116</v>
      </c>
      <c r="F16" s="10" t="s">
        <v>109</v>
      </c>
      <c r="G16" s="17" t="s">
        <v>47</v>
      </c>
      <c r="H16" s="163" t="s">
        <v>257</v>
      </c>
      <c r="I16" s="164">
        <f>[7]List1!O16</f>
        <v>1.5821759259259261E-2</v>
      </c>
      <c r="J16" s="159">
        <f>[7]List1!P16</f>
        <v>6</v>
      </c>
      <c r="K16" s="172">
        <f>[7]List1!Q16</f>
        <v>4.2869874185528116E-2</v>
      </c>
      <c r="L16" s="174">
        <f>[7]List1!R16</f>
        <v>8</v>
      </c>
      <c r="M16" s="172">
        <f>[7]List1!S16</f>
        <v>5.8691633444787381E-2</v>
      </c>
      <c r="N16">
        <f t="shared" si="1"/>
        <v>3</v>
      </c>
      <c r="O16" s="164">
        <f>[7]List1!U16</f>
        <v>3.5173611111111107E-2</v>
      </c>
      <c r="P16" s="159">
        <f>[7]List1!V16</f>
        <v>20</v>
      </c>
      <c r="Q16" s="176" t="s">
        <v>717</v>
      </c>
      <c r="R16" s="8">
        <v>50</v>
      </c>
      <c r="S16" s="8">
        <v>84</v>
      </c>
    </row>
    <row r="17" spans="1:19" ht="14.9" customHeight="1">
      <c r="A17" s="7">
        <v>13</v>
      </c>
      <c r="B17" s="161" t="s">
        <v>689</v>
      </c>
      <c r="C17" s="162" t="s">
        <v>88</v>
      </c>
      <c r="D17" s="16">
        <v>1979</v>
      </c>
      <c r="E17" s="163">
        <v>2</v>
      </c>
      <c r="F17" s="10" t="s">
        <v>109</v>
      </c>
      <c r="G17" s="17" t="s">
        <v>29</v>
      </c>
      <c r="H17" s="163" t="s">
        <v>269</v>
      </c>
      <c r="I17" s="164">
        <f>[7]List1!O17</f>
        <v>1.6689814814814814E-2</v>
      </c>
      <c r="J17" s="159">
        <f>[7]List1!P17</f>
        <v>11</v>
      </c>
      <c r="K17" s="172">
        <f>[7]List1!Q17</f>
        <v>4.3332831790123455E-2</v>
      </c>
      <c r="L17" s="174">
        <f>[7]List1!R17</f>
        <v>11</v>
      </c>
      <c r="M17" s="172">
        <f>[7]List1!S17</f>
        <v>6.0022646604938265E-2</v>
      </c>
      <c r="N17">
        <f t="shared" si="1"/>
        <v>11</v>
      </c>
      <c r="O17" s="164">
        <f>[7]List1!U17</f>
        <v>3.4675925925925923E-2</v>
      </c>
      <c r="P17" s="159">
        <f>[7]List1!V17</f>
        <v>17</v>
      </c>
      <c r="Q17" s="176" t="s">
        <v>718</v>
      </c>
      <c r="R17" s="8">
        <v>36</v>
      </c>
      <c r="S17" s="8">
        <v>83</v>
      </c>
    </row>
    <row r="18" spans="1:19" ht="14.9" customHeight="1">
      <c r="A18" s="7">
        <v>14</v>
      </c>
      <c r="B18" s="161" t="s">
        <v>147</v>
      </c>
      <c r="C18" s="162" t="s">
        <v>208</v>
      </c>
      <c r="D18" s="16">
        <v>1990</v>
      </c>
      <c r="E18" s="163">
        <v>103</v>
      </c>
      <c r="F18" s="10" t="s">
        <v>109</v>
      </c>
      <c r="G18" s="17" t="s">
        <v>24</v>
      </c>
      <c r="H18" s="163" t="s">
        <v>258</v>
      </c>
      <c r="I18" s="164">
        <f>[7]List1!O18</f>
        <v>1.4745370370370372E-2</v>
      </c>
      <c r="J18" s="159">
        <f>[7]List1!P18</f>
        <v>3</v>
      </c>
      <c r="K18" s="172">
        <f>[7]List1!Q18</f>
        <v>5.9999305555555549E-2</v>
      </c>
      <c r="L18" s="174">
        <f>[7]List1!R18</f>
        <v>41</v>
      </c>
      <c r="M18" s="172">
        <f>[7]List1!S18</f>
        <v>7.4744675925925916E-2</v>
      </c>
      <c r="N18">
        <f t="shared" si="1"/>
        <v>36</v>
      </c>
      <c r="O18" s="164">
        <f>[7]List1!U18</f>
        <v>3.530092592592593E-2</v>
      </c>
      <c r="P18" s="159">
        <f>[7]List1!V18</f>
        <v>22</v>
      </c>
      <c r="Q18" s="176" t="s">
        <v>719</v>
      </c>
      <c r="R18" s="8">
        <v>46</v>
      </c>
      <c r="S18" s="8">
        <v>82</v>
      </c>
    </row>
    <row r="19" spans="1:19" ht="14.9" customHeight="1">
      <c r="A19" s="7">
        <v>15</v>
      </c>
      <c r="B19" s="161" t="s">
        <v>295</v>
      </c>
      <c r="C19" s="162" t="s">
        <v>476</v>
      </c>
      <c r="D19" s="16">
        <v>1970</v>
      </c>
      <c r="E19" s="163">
        <v>44</v>
      </c>
      <c r="F19" s="10" t="s">
        <v>109</v>
      </c>
      <c r="G19" s="17" t="s">
        <v>50</v>
      </c>
      <c r="H19" s="163" t="s">
        <v>257</v>
      </c>
      <c r="I19" s="164">
        <f>[7]List1!O19</f>
        <v>1.8993055555555555E-2</v>
      </c>
      <c r="J19" s="159">
        <f>[7]List1!P19</f>
        <v>27</v>
      </c>
      <c r="K19" s="172">
        <f>[7]List1!Q19</f>
        <v>4.5589750112525716E-2</v>
      </c>
      <c r="L19" s="174">
        <f>[7]List1!R19</f>
        <v>19</v>
      </c>
      <c r="M19" s="172">
        <f>[7]List1!S19</f>
        <v>6.4582805668081278E-2</v>
      </c>
      <c r="N19">
        <f t="shared" si="1"/>
        <v>16</v>
      </c>
      <c r="O19" s="164">
        <f>[7]List1!U19</f>
        <v>3.1631944444444442E-2</v>
      </c>
      <c r="P19" s="159">
        <f>[7]List1!V19</f>
        <v>11</v>
      </c>
      <c r="Q19" s="176" t="s">
        <v>720</v>
      </c>
      <c r="R19" s="8">
        <v>50</v>
      </c>
      <c r="S19" s="8">
        <v>81</v>
      </c>
    </row>
    <row r="20" spans="1:19" ht="14.9" customHeight="1">
      <c r="A20" s="7">
        <v>16</v>
      </c>
      <c r="B20" s="161" t="s">
        <v>53</v>
      </c>
      <c r="C20" s="162" t="s">
        <v>57</v>
      </c>
      <c r="D20" s="16">
        <v>1990</v>
      </c>
      <c r="E20" s="163">
        <v>91</v>
      </c>
      <c r="F20" s="10" t="s">
        <v>109</v>
      </c>
      <c r="G20" s="17" t="s">
        <v>24</v>
      </c>
      <c r="H20" s="163" t="s">
        <v>259</v>
      </c>
      <c r="I20" s="164">
        <f>[7]List1!O20</f>
        <v>1.7256944444444443E-2</v>
      </c>
      <c r="J20" s="159">
        <f>[7]List1!P20</f>
        <v>14</v>
      </c>
      <c r="K20" s="172">
        <f>[7]List1!Q20</f>
        <v>4.2765708724494166E-2</v>
      </c>
      <c r="L20" s="174">
        <f>[7]List1!R20</f>
        <v>4</v>
      </c>
      <c r="M20" s="172">
        <f>[7]List1!S20</f>
        <v>6.0022653168938608E-2</v>
      </c>
      <c r="N20">
        <f t="shared" si="1"/>
        <v>12</v>
      </c>
      <c r="O20" s="164">
        <f>[7]List1!U20</f>
        <v>3.6400462962962961E-2</v>
      </c>
      <c r="P20" s="159">
        <f>[7]List1!V20</f>
        <v>27</v>
      </c>
      <c r="Q20" s="176" t="s">
        <v>721</v>
      </c>
      <c r="R20" s="8">
        <v>43</v>
      </c>
      <c r="S20" s="8">
        <v>80</v>
      </c>
    </row>
    <row r="21" spans="1:19" ht="14.9" customHeight="1">
      <c r="A21" s="7">
        <v>17</v>
      </c>
      <c r="B21" s="161" t="s">
        <v>78</v>
      </c>
      <c r="C21" s="162" t="s">
        <v>34</v>
      </c>
      <c r="D21" s="16">
        <v>1980</v>
      </c>
      <c r="E21" s="163">
        <v>14</v>
      </c>
      <c r="F21" s="10" t="s">
        <v>109</v>
      </c>
      <c r="G21" s="17" t="s">
        <v>27</v>
      </c>
      <c r="H21" s="163" t="s">
        <v>257</v>
      </c>
      <c r="I21" s="164">
        <f>[7]List1!O21</f>
        <v>0</v>
      </c>
      <c r="J21" s="159">
        <f>[7]List1!P21</f>
        <v>1</v>
      </c>
      <c r="K21" s="172">
        <f>[7]List1!Q21</f>
        <v>5.8784041843492799E-2</v>
      </c>
      <c r="L21" s="174">
        <f>[7]List1!R21</f>
        <v>40</v>
      </c>
      <c r="M21" s="172">
        <f>[7]List1!S21</f>
        <v>5.8784041843492799E-2</v>
      </c>
      <c r="N21">
        <f t="shared" si="1"/>
        <v>6</v>
      </c>
      <c r="O21" s="164">
        <f>[7]List1!U21</f>
        <v>3.8321759259259257E-2</v>
      </c>
      <c r="P21" s="159">
        <f>[7]List1!V21</f>
        <v>34</v>
      </c>
      <c r="Q21" s="176" t="s">
        <v>722</v>
      </c>
      <c r="R21" s="8">
        <v>50</v>
      </c>
      <c r="S21" s="8">
        <v>100</v>
      </c>
    </row>
    <row r="22" spans="1:19" ht="14.9" customHeight="1">
      <c r="A22" s="7">
        <v>18</v>
      </c>
      <c r="B22" s="161" t="s">
        <v>433</v>
      </c>
      <c r="C22" s="162" t="s">
        <v>476</v>
      </c>
      <c r="D22" s="16">
        <v>1993</v>
      </c>
      <c r="E22" s="163">
        <v>52</v>
      </c>
      <c r="F22" s="10" t="s">
        <v>109</v>
      </c>
      <c r="G22" s="17" t="s">
        <v>24</v>
      </c>
      <c r="H22" s="163" t="s">
        <v>260</v>
      </c>
      <c r="I22" s="164">
        <f>[7]List1!O22</f>
        <v>1.832175925925926E-2</v>
      </c>
      <c r="J22" s="159">
        <f>[7]List1!P22</f>
        <v>23</v>
      </c>
      <c r="K22" s="172">
        <f>[7]List1!Q22</f>
        <v>4.6411499860682437E-2</v>
      </c>
      <c r="L22" s="174">
        <f>[7]List1!R22</f>
        <v>22</v>
      </c>
      <c r="M22" s="172">
        <f>[7]List1!S22</f>
        <v>6.4733259119941697E-2</v>
      </c>
      <c r="N22">
        <f t="shared" si="1"/>
        <v>23</v>
      </c>
      <c r="O22" s="164">
        <f>[7]List1!U22</f>
        <v>3.3020833333333333E-2</v>
      </c>
      <c r="P22" s="159">
        <f>[7]List1!V22</f>
        <v>14</v>
      </c>
      <c r="Q22" s="176" t="s">
        <v>723</v>
      </c>
      <c r="R22" s="8">
        <v>41</v>
      </c>
      <c r="S22" s="8">
        <v>79</v>
      </c>
    </row>
    <row r="23" spans="1:19" ht="14.9" customHeight="1">
      <c r="A23" s="7">
        <v>19</v>
      </c>
      <c r="B23" s="161" t="s">
        <v>82</v>
      </c>
      <c r="C23" s="16"/>
      <c r="D23" s="16">
        <v>1977</v>
      </c>
      <c r="E23" s="163">
        <v>95</v>
      </c>
      <c r="G23" s="17" t="s">
        <v>29</v>
      </c>
      <c r="H23" s="163" t="s">
        <v>270</v>
      </c>
      <c r="I23" s="164">
        <f>[7]List1!O23</f>
        <v>2.1608796296296296E-2</v>
      </c>
      <c r="J23" s="159">
        <f>[7]List1!P23</f>
        <v>33</v>
      </c>
      <c r="K23" s="172">
        <f>[7]List1!Q23</f>
        <v>4.7568893872170774E-2</v>
      </c>
      <c r="L23" s="174">
        <f>[7]List1!R23</f>
        <v>26</v>
      </c>
      <c r="M23" s="172">
        <f>[7]List1!S23</f>
        <v>6.9177690168467074E-2</v>
      </c>
      <c r="N23">
        <f t="shared" si="1"/>
        <v>29</v>
      </c>
      <c r="O23" s="164">
        <f>[7]List1!U23</f>
        <v>2.8784722222222225E-2</v>
      </c>
      <c r="P23" s="159">
        <f>[7]List1!V23</f>
        <v>4</v>
      </c>
      <c r="Q23" s="176" t="s">
        <v>724</v>
      </c>
    </row>
    <row r="24" spans="1:19" ht="14.9" customHeight="1">
      <c r="A24" s="7">
        <v>20</v>
      </c>
      <c r="B24" s="161" t="s">
        <v>223</v>
      </c>
      <c r="C24" s="162" t="s">
        <v>263</v>
      </c>
      <c r="D24" s="16">
        <v>1971</v>
      </c>
      <c r="E24" s="163">
        <v>96</v>
      </c>
      <c r="F24" s="10" t="s">
        <v>109</v>
      </c>
      <c r="G24" s="17" t="s">
        <v>50</v>
      </c>
      <c r="H24" s="163" t="s">
        <v>258</v>
      </c>
      <c r="I24" s="164">
        <f>[7]List1!O24</f>
        <v>1.7916666666666664E-2</v>
      </c>
      <c r="J24" s="159">
        <f>[7]List1!P24</f>
        <v>19</v>
      </c>
      <c r="K24" s="172">
        <f>[7]List1!Q24</f>
        <v>4.6735570183899171E-2</v>
      </c>
      <c r="L24" s="174">
        <f>[7]List1!R24</f>
        <v>24</v>
      </c>
      <c r="M24" s="172">
        <f>[7]List1!S24</f>
        <v>6.4652236850565842E-2</v>
      </c>
      <c r="N24">
        <f t="shared" si="1"/>
        <v>18</v>
      </c>
      <c r="O24" s="164">
        <f>[7]List1!U24</f>
        <v>3.4791666666666665E-2</v>
      </c>
      <c r="P24" s="159">
        <f>[7]List1!V24</f>
        <v>18</v>
      </c>
      <c r="Q24" s="176" t="s">
        <v>725</v>
      </c>
      <c r="R24" s="8">
        <v>46</v>
      </c>
      <c r="S24" s="8">
        <v>78</v>
      </c>
    </row>
    <row r="25" spans="1:19" ht="14.9" customHeight="1">
      <c r="A25" s="7">
        <v>21</v>
      </c>
      <c r="B25" s="161" t="s">
        <v>446</v>
      </c>
      <c r="C25" s="162" t="s">
        <v>476</v>
      </c>
      <c r="D25" s="16">
        <v>1976</v>
      </c>
      <c r="E25" s="163">
        <v>37</v>
      </c>
      <c r="F25" s="10" t="s">
        <v>109</v>
      </c>
      <c r="G25" s="17" t="s">
        <v>29</v>
      </c>
      <c r="H25" s="163" t="s">
        <v>271</v>
      </c>
      <c r="I25" s="164">
        <f>[7]List1!O25</f>
        <v>1.8263888888888892E-2</v>
      </c>
      <c r="J25" s="159">
        <f>[7]List1!P25</f>
        <v>22</v>
      </c>
      <c r="K25" s="172">
        <f>[7]List1!Q25</f>
        <v>4.648094350137174E-2</v>
      </c>
      <c r="L25" s="174">
        <f>[7]List1!R25</f>
        <v>23</v>
      </c>
      <c r="M25" s="172">
        <f>[7]List1!S25</f>
        <v>6.4744832390260632E-2</v>
      </c>
      <c r="N25">
        <f t="shared" si="1"/>
        <v>24</v>
      </c>
      <c r="O25" s="164">
        <f>[7]List1!U25</f>
        <v>3.5138888888888886E-2</v>
      </c>
      <c r="P25" s="159">
        <f>[7]List1!V25</f>
        <v>19</v>
      </c>
      <c r="Q25" s="176" t="s">
        <v>726</v>
      </c>
      <c r="R25" s="8">
        <v>35</v>
      </c>
      <c r="S25" s="8">
        <v>77</v>
      </c>
    </row>
    <row r="26" spans="1:19" ht="14.9" customHeight="1">
      <c r="A26" s="7">
        <v>22</v>
      </c>
      <c r="B26" s="161" t="s">
        <v>154</v>
      </c>
      <c r="C26" s="162" t="s">
        <v>34</v>
      </c>
      <c r="D26" s="16">
        <v>1989</v>
      </c>
      <c r="E26" s="163">
        <v>102</v>
      </c>
      <c r="F26" s="10" t="s">
        <v>109</v>
      </c>
      <c r="G26" s="17" t="s">
        <v>35</v>
      </c>
      <c r="H26" s="163" t="s">
        <v>257</v>
      </c>
      <c r="I26" s="164">
        <f>[7]List1!O26</f>
        <v>1.7824074074074072E-2</v>
      </c>
      <c r="J26" s="159">
        <f>[7]List1!P26</f>
        <v>18</v>
      </c>
      <c r="K26" s="172">
        <f>[7]List1!Q26</f>
        <v>4.6874457465277776E-2</v>
      </c>
      <c r="L26" s="174">
        <f>[7]List1!R26</f>
        <v>25</v>
      </c>
      <c r="M26" s="172">
        <f>[7]List1!S26</f>
        <v>6.4698531539351845E-2</v>
      </c>
      <c r="N26">
        <f t="shared" si="1"/>
        <v>21</v>
      </c>
      <c r="O26" s="164">
        <f>[7]List1!U26</f>
        <v>3.5185185185185187E-2</v>
      </c>
      <c r="P26" s="159">
        <f>[7]List1!V26</f>
        <v>21</v>
      </c>
      <c r="Q26" s="176" t="s">
        <v>727</v>
      </c>
      <c r="R26" s="8">
        <v>50</v>
      </c>
      <c r="S26" s="8">
        <v>96</v>
      </c>
    </row>
    <row r="27" spans="1:19" ht="14.9" customHeight="1">
      <c r="A27" s="7">
        <v>23</v>
      </c>
      <c r="B27" s="161" t="s">
        <v>309</v>
      </c>
      <c r="C27" s="162" t="s">
        <v>489</v>
      </c>
      <c r="D27" s="16">
        <v>1973</v>
      </c>
      <c r="E27" s="163">
        <v>8</v>
      </c>
      <c r="F27" s="10" t="s">
        <v>109</v>
      </c>
      <c r="G27" s="17" t="s">
        <v>50</v>
      </c>
      <c r="H27" s="163" t="s">
        <v>259</v>
      </c>
      <c r="I27" s="164">
        <f>[7]List1!O27</f>
        <v>2.2025462962962962E-2</v>
      </c>
      <c r="J27" s="159">
        <f>[7]List1!P27</f>
        <v>37</v>
      </c>
      <c r="K27" s="172">
        <f>[7]List1!Q27</f>
        <v>4.3807363334833677E-2</v>
      </c>
      <c r="L27" s="174">
        <f>[7]List1!R27</f>
        <v>13</v>
      </c>
      <c r="M27" s="172">
        <f>[7]List1!S27</f>
        <v>6.5832826297796632E-2</v>
      </c>
      <c r="N27">
        <f t="shared" si="1"/>
        <v>27</v>
      </c>
      <c r="O27" s="164">
        <f>[7]List1!U27</f>
        <v>3.4363425925925922E-2</v>
      </c>
      <c r="P27" s="159">
        <f>[7]List1!V27</f>
        <v>16</v>
      </c>
      <c r="Q27" s="176" t="s">
        <v>728</v>
      </c>
      <c r="R27" s="8">
        <v>43</v>
      </c>
      <c r="S27" s="8">
        <v>76</v>
      </c>
    </row>
    <row r="28" spans="1:19" ht="14.9" customHeight="1">
      <c r="A28" s="7">
        <v>24</v>
      </c>
      <c r="B28" s="161" t="s">
        <v>207</v>
      </c>
      <c r="C28" s="162" t="s">
        <v>699</v>
      </c>
      <c r="D28" s="16">
        <v>1979</v>
      </c>
      <c r="E28" s="163">
        <v>4</v>
      </c>
      <c r="F28" s="10" t="s">
        <v>109</v>
      </c>
      <c r="G28" s="17" t="s">
        <v>29</v>
      </c>
      <c r="H28" s="163" t="s">
        <v>272</v>
      </c>
      <c r="I28" s="164">
        <f>[7]List1!O28</f>
        <v>1.8391203703703701E-2</v>
      </c>
      <c r="J28" s="159">
        <f>[7]List1!P28</f>
        <v>25</v>
      </c>
      <c r="K28" s="172">
        <f>[7]List1!Q28</f>
        <v>4.6295760459533611E-2</v>
      </c>
      <c r="L28" s="174">
        <f>[7]List1!R28</f>
        <v>20</v>
      </c>
      <c r="M28" s="172">
        <f>[7]List1!S28</f>
        <v>6.4686964163237312E-2</v>
      </c>
      <c r="N28">
        <f t="shared" si="1"/>
        <v>20</v>
      </c>
      <c r="O28" s="164">
        <f>[7]List1!U28</f>
        <v>3.5821759259259262E-2</v>
      </c>
      <c r="P28" s="159">
        <f>[7]List1!V28</f>
        <v>24</v>
      </c>
      <c r="Q28" s="176" t="s">
        <v>729</v>
      </c>
      <c r="R28" s="8">
        <v>34</v>
      </c>
      <c r="S28" s="8">
        <v>75</v>
      </c>
    </row>
    <row r="29" spans="1:19" ht="14.9" customHeight="1">
      <c r="A29" s="7">
        <v>25</v>
      </c>
      <c r="B29" s="161" t="s">
        <v>690</v>
      </c>
      <c r="C29" s="162" t="s">
        <v>700</v>
      </c>
      <c r="D29" s="16">
        <v>1975</v>
      </c>
      <c r="E29" s="163">
        <v>30</v>
      </c>
      <c r="G29" s="17" t="s">
        <v>29</v>
      </c>
      <c r="H29" s="163" t="s">
        <v>273</v>
      </c>
      <c r="I29" s="164">
        <f>[7]List1!O29</f>
        <v>1.6064814814814816E-2</v>
      </c>
      <c r="J29" s="159">
        <f>[7]List1!P29</f>
        <v>9</v>
      </c>
      <c r="K29" s="172">
        <f>[7]List1!Q29</f>
        <v>4.8656844242969816E-2</v>
      </c>
      <c r="L29" s="174">
        <f>[7]List1!R29</f>
        <v>28</v>
      </c>
      <c r="M29" s="172">
        <f>[7]List1!S29</f>
        <v>6.4721659057784625E-2</v>
      </c>
      <c r="N29">
        <f t="shared" si="1"/>
        <v>22</v>
      </c>
      <c r="O29" s="164">
        <f>[7]List1!U29</f>
        <v>3.6550925925925924E-2</v>
      </c>
      <c r="P29" s="159">
        <f>[7]List1!V29</f>
        <v>29</v>
      </c>
      <c r="Q29" s="176" t="s">
        <v>730</v>
      </c>
    </row>
    <row r="30" spans="1:19" ht="14.9" customHeight="1">
      <c r="A30" s="7">
        <v>26</v>
      </c>
      <c r="B30" s="161" t="s">
        <v>163</v>
      </c>
      <c r="C30" s="162" t="s">
        <v>222</v>
      </c>
      <c r="D30" s="16">
        <v>1980</v>
      </c>
      <c r="E30" s="163">
        <v>105</v>
      </c>
      <c r="F30" s="10" t="s">
        <v>109</v>
      </c>
      <c r="G30" s="17" t="s">
        <v>29</v>
      </c>
      <c r="H30" s="163" t="s">
        <v>276</v>
      </c>
      <c r="I30" s="164">
        <f>[7]List1!O30</f>
        <v>1.9895833333333331E-2</v>
      </c>
      <c r="J30" s="159">
        <f>[7]List1!P30</f>
        <v>29</v>
      </c>
      <c r="K30" s="172">
        <f>[7]List1!Q30</f>
        <v>4.46985567236797E-2</v>
      </c>
      <c r="L30" s="174">
        <f>[7]List1!R30</f>
        <v>17</v>
      </c>
      <c r="M30" s="172">
        <f>[7]List1!S30</f>
        <v>6.4594390057013035E-2</v>
      </c>
      <c r="N30">
        <f t="shared" si="1"/>
        <v>17</v>
      </c>
      <c r="O30" s="164">
        <f>[7]List1!U30</f>
        <v>3.7025462962962961E-2</v>
      </c>
      <c r="P30" s="159">
        <f>[7]List1!V30</f>
        <v>30</v>
      </c>
      <c r="Q30" s="176" t="s">
        <v>731</v>
      </c>
      <c r="R30" s="8">
        <v>33</v>
      </c>
      <c r="S30" s="8">
        <v>74</v>
      </c>
    </row>
    <row r="31" spans="1:19" ht="14.9" customHeight="1">
      <c r="A31" s="7">
        <v>27</v>
      </c>
      <c r="B31" s="161" t="s">
        <v>691</v>
      </c>
      <c r="C31" s="162" t="s">
        <v>209</v>
      </c>
      <c r="D31" s="16">
        <v>1976</v>
      </c>
      <c r="E31" s="163">
        <v>113</v>
      </c>
      <c r="F31" s="10" t="s">
        <v>109</v>
      </c>
      <c r="G31" s="17" t="s">
        <v>29</v>
      </c>
      <c r="H31" s="163" t="s">
        <v>277</v>
      </c>
      <c r="I31" s="164">
        <f>[7]List1!O31</f>
        <v>2.1990740740740741E-2</v>
      </c>
      <c r="J31" s="159">
        <f>[7]List1!P31</f>
        <v>36</v>
      </c>
      <c r="K31" s="172">
        <f>[7]List1!Q31</f>
        <v>4.3830511215063435E-2</v>
      </c>
      <c r="L31" s="174">
        <f>[7]List1!R31</f>
        <v>14</v>
      </c>
      <c r="M31" s="172">
        <f>[7]List1!S31</f>
        <v>6.5821251955804183E-2</v>
      </c>
      <c r="N31">
        <f t="shared" si="1"/>
        <v>26</v>
      </c>
      <c r="O31" s="164">
        <f>[7]List1!U31</f>
        <v>3.6354166666666667E-2</v>
      </c>
      <c r="P31" s="159">
        <f>[7]List1!V31</f>
        <v>26</v>
      </c>
      <c r="Q31" s="176" t="s">
        <v>732</v>
      </c>
      <c r="R31" s="8">
        <v>32</v>
      </c>
      <c r="S31" s="8">
        <v>73</v>
      </c>
    </row>
    <row r="32" spans="1:19" ht="14.9" customHeight="1">
      <c r="A32" s="7">
        <v>28</v>
      </c>
      <c r="B32" s="161" t="s">
        <v>49</v>
      </c>
      <c r="C32" s="162" t="s">
        <v>701</v>
      </c>
      <c r="D32" s="16">
        <v>1961</v>
      </c>
      <c r="E32" s="163">
        <v>45</v>
      </c>
      <c r="F32" s="10" t="s">
        <v>109</v>
      </c>
      <c r="G32" s="17" t="s">
        <v>69</v>
      </c>
      <c r="H32" s="163" t="s">
        <v>257</v>
      </c>
      <c r="I32" s="164">
        <f>[7]List1!O32</f>
        <v>1.9652777777777779E-2</v>
      </c>
      <c r="J32" s="159">
        <f>[7]List1!P32</f>
        <v>28</v>
      </c>
      <c r="K32" s="172">
        <f>[7]List1!Q32</f>
        <v>4.8205460578489373E-2</v>
      </c>
      <c r="L32" s="174">
        <f>[7]List1!R32</f>
        <v>27</v>
      </c>
      <c r="M32" s="172">
        <f>[7]List1!S32</f>
        <v>6.7858238356267156E-2</v>
      </c>
      <c r="N32">
        <f t="shared" si="1"/>
        <v>28</v>
      </c>
      <c r="O32" s="164">
        <f>[7]List1!U32</f>
        <v>3.5335648148148151E-2</v>
      </c>
      <c r="P32" s="159">
        <f>[7]List1!V32</f>
        <v>23</v>
      </c>
      <c r="Q32" s="176" t="s">
        <v>733</v>
      </c>
      <c r="R32" s="8">
        <v>50</v>
      </c>
      <c r="S32" s="8">
        <v>72</v>
      </c>
    </row>
    <row r="33" spans="1:19" ht="14.9" customHeight="1">
      <c r="A33" s="7">
        <v>29</v>
      </c>
      <c r="B33" s="161" t="s">
        <v>692</v>
      </c>
      <c r="C33" s="162" t="s">
        <v>697</v>
      </c>
      <c r="D33" s="16">
        <v>1989</v>
      </c>
      <c r="E33" s="163">
        <v>98</v>
      </c>
      <c r="F33" s="10" t="s">
        <v>109</v>
      </c>
      <c r="G33" s="17" t="s">
        <v>35</v>
      </c>
      <c r="H33" s="163" t="s">
        <v>258</v>
      </c>
      <c r="I33" s="164">
        <f>[7]List1!O33</f>
        <v>2.1469907407407406E-2</v>
      </c>
      <c r="J33" s="159">
        <f>[7]List1!P33</f>
        <v>31</v>
      </c>
      <c r="K33" s="172">
        <f>[7]List1!Q33</f>
        <v>5.0624414062499998E-2</v>
      </c>
      <c r="L33" s="174">
        <f>[7]List1!R33</f>
        <v>31</v>
      </c>
      <c r="M33" s="172">
        <f>[7]List1!S33</f>
        <v>7.2094321469907408E-2</v>
      </c>
      <c r="N33">
        <f t="shared" si="1"/>
        <v>33</v>
      </c>
      <c r="O33" s="164">
        <f>[7]List1!U33</f>
        <v>3.2175925925925927E-2</v>
      </c>
      <c r="P33" s="159">
        <f>[7]List1!V33</f>
        <v>12</v>
      </c>
      <c r="Q33" s="176" t="s">
        <v>734</v>
      </c>
      <c r="R33" s="8">
        <v>46</v>
      </c>
      <c r="S33" s="8">
        <v>93</v>
      </c>
    </row>
    <row r="34" spans="1:19" ht="14.9" customHeight="1">
      <c r="A34" s="7">
        <v>30</v>
      </c>
      <c r="B34" s="161" t="s">
        <v>296</v>
      </c>
      <c r="C34" s="162" t="s">
        <v>478</v>
      </c>
      <c r="D34" s="16">
        <v>1988</v>
      </c>
      <c r="E34" s="163">
        <v>15</v>
      </c>
      <c r="G34" s="17" t="s">
        <v>24</v>
      </c>
      <c r="H34" s="163" t="s">
        <v>262</v>
      </c>
      <c r="I34" s="164">
        <f>[7]List1!O34</f>
        <v>2.1967592592592591E-2</v>
      </c>
      <c r="J34" s="159">
        <f>[7]List1!P34</f>
        <v>35</v>
      </c>
      <c r="K34" s="172">
        <f>[7]List1!Q34</f>
        <v>4.3842085155178324E-2</v>
      </c>
      <c r="L34" s="174">
        <f>[7]List1!R34</f>
        <v>15</v>
      </c>
      <c r="M34" s="172">
        <f>[7]List1!S34</f>
        <v>6.5809677747770912E-2</v>
      </c>
      <c r="N34">
        <f t="shared" si="1"/>
        <v>25</v>
      </c>
      <c r="O34" s="164">
        <f>[7]List1!U34</f>
        <v>3.8587962962962963E-2</v>
      </c>
      <c r="P34" s="159">
        <f>[7]List1!V34</f>
        <v>37</v>
      </c>
      <c r="Q34" s="176" t="s">
        <v>735</v>
      </c>
    </row>
    <row r="35" spans="1:19" ht="14.9" customHeight="1">
      <c r="A35" s="7">
        <v>31</v>
      </c>
      <c r="B35" s="161" t="s">
        <v>381</v>
      </c>
      <c r="C35" s="162" t="s">
        <v>702</v>
      </c>
      <c r="D35" s="16">
        <v>1984</v>
      </c>
      <c r="E35" s="163">
        <v>25</v>
      </c>
      <c r="F35" s="10" t="s">
        <v>109</v>
      </c>
      <c r="G35" s="17" t="s">
        <v>35</v>
      </c>
      <c r="H35" s="163" t="s">
        <v>259</v>
      </c>
      <c r="I35" s="164">
        <f>[7]List1!O35</f>
        <v>2.1469907407407406E-2</v>
      </c>
      <c r="J35" s="159">
        <f>[7]List1!P35</f>
        <v>31</v>
      </c>
      <c r="K35" s="172">
        <f>[7]List1!Q35</f>
        <v>5.0323491619513029E-2</v>
      </c>
      <c r="L35" s="174">
        <f>[7]List1!R35</f>
        <v>30</v>
      </c>
      <c r="M35" s="172">
        <f>[7]List1!S35</f>
        <v>7.1793399026920432E-2</v>
      </c>
      <c r="N35">
        <f t="shared" si="1"/>
        <v>31</v>
      </c>
      <c r="O35" s="164">
        <f>[7]List1!U35</f>
        <v>3.6250000000000004E-2</v>
      </c>
      <c r="P35" s="159">
        <f>[7]List1!V35</f>
        <v>25</v>
      </c>
      <c r="Q35" s="176" t="s">
        <v>736</v>
      </c>
      <c r="R35" s="8">
        <v>43</v>
      </c>
      <c r="S35" s="8">
        <v>91</v>
      </c>
    </row>
    <row r="36" spans="1:19" ht="14.9" customHeight="1">
      <c r="A36" s="7">
        <v>32</v>
      </c>
      <c r="B36" s="161" t="s">
        <v>693</v>
      </c>
      <c r="C36" s="162" t="s">
        <v>703</v>
      </c>
      <c r="D36" s="16">
        <v>1973</v>
      </c>
      <c r="E36" s="163">
        <v>97</v>
      </c>
      <c r="G36" s="17" t="s">
        <v>45</v>
      </c>
      <c r="H36" s="163" t="s">
        <v>257</v>
      </c>
      <c r="I36" s="164">
        <f>[7]List1!O36</f>
        <v>2.0358796296296295E-2</v>
      </c>
      <c r="J36" s="159">
        <f>[7]List1!P36</f>
        <v>30</v>
      </c>
      <c r="K36" s="172">
        <f>[7]List1!Q36</f>
        <v>5.1480885631001366E-2</v>
      </c>
      <c r="L36" s="174">
        <f>[7]List1!R36</f>
        <v>32</v>
      </c>
      <c r="M36" s="172">
        <f>[7]List1!S36</f>
        <v>7.1839681927297658E-2</v>
      </c>
      <c r="N36">
        <f t="shared" si="1"/>
        <v>32</v>
      </c>
      <c r="O36" s="164">
        <f>[7]List1!U36</f>
        <v>3.6446759259259255E-2</v>
      </c>
      <c r="P36" s="159">
        <f>[7]List1!V36</f>
        <v>28</v>
      </c>
      <c r="Q36" s="176" t="s">
        <v>737</v>
      </c>
    </row>
    <row r="37" spans="1:19" ht="14.9" customHeight="1">
      <c r="A37" s="7">
        <v>33</v>
      </c>
      <c r="B37" s="161" t="s">
        <v>291</v>
      </c>
      <c r="C37" s="162" t="s">
        <v>292</v>
      </c>
      <c r="D37" s="16">
        <v>1990</v>
      </c>
      <c r="E37" s="163">
        <v>67</v>
      </c>
      <c r="G37" s="17" t="s">
        <v>24</v>
      </c>
      <c r="H37" s="163" t="s">
        <v>264</v>
      </c>
      <c r="I37" s="164">
        <f>[7]List1!O37</f>
        <v>1.833333333333333E-2</v>
      </c>
      <c r="J37" s="159">
        <f>[7]List1!P37</f>
        <v>24</v>
      </c>
      <c r="K37" s="172">
        <f>[7]List1!Q37</f>
        <v>4.6353630160108024E-2</v>
      </c>
      <c r="L37" s="174">
        <f>[7]List1!R37</f>
        <v>21</v>
      </c>
      <c r="M37" s="172">
        <f>[7]List1!S37</f>
        <v>6.4686963493441357E-2</v>
      </c>
      <c r="N37">
        <f t="shared" si="1"/>
        <v>19</v>
      </c>
      <c r="O37" s="172" t="str">
        <f>[7]List1!U37</f>
        <v>01:05:37</v>
      </c>
      <c r="P37" s="159">
        <f>[7]List1!V37</f>
        <v>41</v>
      </c>
      <c r="Q37" s="176" t="s">
        <v>738</v>
      </c>
    </row>
    <row r="38" spans="1:19" ht="14.9" customHeight="1">
      <c r="A38" s="7">
        <v>34</v>
      </c>
      <c r="B38" s="161" t="s">
        <v>275</v>
      </c>
      <c r="C38" s="162" t="s">
        <v>88</v>
      </c>
      <c r="D38" s="16">
        <v>1976</v>
      </c>
      <c r="E38" s="163">
        <v>100</v>
      </c>
      <c r="F38" s="10" t="s">
        <v>109</v>
      </c>
      <c r="G38" s="17" t="s">
        <v>29</v>
      </c>
      <c r="H38" s="163" t="s">
        <v>278</v>
      </c>
      <c r="I38" s="164">
        <f>[7]List1!O38</f>
        <v>0</v>
      </c>
      <c r="J38" s="159">
        <f>[7]List1!P38</f>
        <v>1</v>
      </c>
      <c r="K38" s="172">
        <f>[7]List1!Q38</f>
        <v>7.3008414244684489E-2</v>
      </c>
      <c r="L38" s="174">
        <f>[7]List1!R38</f>
        <v>44</v>
      </c>
      <c r="M38" s="172">
        <f>[7]List1!S38</f>
        <v>7.3008414244684489E-2</v>
      </c>
      <c r="N38">
        <f t="shared" si="1"/>
        <v>34</v>
      </c>
      <c r="O38" s="164">
        <f>[7]List1!U38</f>
        <v>3.8101851851851852E-2</v>
      </c>
      <c r="P38" s="159">
        <f>[7]List1!V38</f>
        <v>33</v>
      </c>
      <c r="Q38" s="176" t="s">
        <v>739</v>
      </c>
      <c r="R38" s="8">
        <v>31</v>
      </c>
      <c r="S38" s="8">
        <v>71</v>
      </c>
    </row>
    <row r="39" spans="1:19" ht="14.9" customHeight="1">
      <c r="A39" s="7">
        <v>35</v>
      </c>
      <c r="B39" s="161" t="s">
        <v>694</v>
      </c>
      <c r="C39" s="162" t="s">
        <v>704</v>
      </c>
      <c r="D39" s="16">
        <v>1976</v>
      </c>
      <c r="E39" s="163">
        <v>114</v>
      </c>
      <c r="F39" s="10" t="s">
        <v>109</v>
      </c>
      <c r="G39" s="17" t="s">
        <v>29</v>
      </c>
      <c r="H39" s="163" t="s">
        <v>279</v>
      </c>
      <c r="I39" s="164">
        <f>[7]List1!O39</f>
        <v>2.3194444444444445E-2</v>
      </c>
      <c r="J39" s="159">
        <f>[7]List1!P39</f>
        <v>39</v>
      </c>
      <c r="K39" s="172">
        <f>[7]List1!Q39</f>
        <v>4.9814238254458153E-2</v>
      </c>
      <c r="L39" s="174">
        <f>[7]List1!R39</f>
        <v>29</v>
      </c>
      <c r="M39" s="172">
        <f>[7]List1!S39</f>
        <v>7.3008682698902594E-2</v>
      </c>
      <c r="N39">
        <f t="shared" si="1"/>
        <v>35</v>
      </c>
      <c r="O39" s="164">
        <f>[7]List1!U39</f>
        <v>3.8437499999999999E-2</v>
      </c>
      <c r="P39" s="159">
        <f>[7]List1!V39</f>
        <v>35</v>
      </c>
      <c r="Q39" s="176" t="s">
        <v>740</v>
      </c>
      <c r="R39" s="8">
        <v>30</v>
      </c>
      <c r="S39" s="8">
        <v>70</v>
      </c>
    </row>
    <row r="40" spans="1:19" ht="14.9" customHeight="1">
      <c r="A40" s="7">
        <v>36</v>
      </c>
      <c r="B40" s="161" t="s">
        <v>695</v>
      </c>
      <c r="C40" s="162" t="s">
        <v>705</v>
      </c>
      <c r="D40" s="16">
        <v>1996</v>
      </c>
      <c r="E40" s="163">
        <v>90</v>
      </c>
      <c r="G40" s="17" t="s">
        <v>47</v>
      </c>
      <c r="H40" s="163" t="s">
        <v>258</v>
      </c>
      <c r="I40" s="164">
        <f>[7]List1!O40</f>
        <v>1.8217592592592594E-2</v>
      </c>
      <c r="J40" s="159">
        <f>[7]List1!P40</f>
        <v>21</v>
      </c>
      <c r="K40" s="172">
        <f>[7]List1!Q40</f>
        <v>5.652712352109053E-2</v>
      </c>
      <c r="L40" s="174">
        <f>[7]List1!R40</f>
        <v>36</v>
      </c>
      <c r="M40" s="172">
        <f>[7]List1!S40</f>
        <v>7.4744716113683121E-2</v>
      </c>
      <c r="N40">
        <f t="shared" si="1"/>
        <v>37</v>
      </c>
      <c r="O40" s="164">
        <f>[7]List1!U40</f>
        <v>3.7164351851851851E-2</v>
      </c>
      <c r="P40" s="159">
        <f>[7]List1!V40</f>
        <v>31</v>
      </c>
      <c r="Q40" s="176" t="s">
        <v>741</v>
      </c>
    </row>
    <row r="41" spans="1:19" ht="14.9" customHeight="1">
      <c r="A41" s="7">
        <v>37</v>
      </c>
      <c r="B41" s="161" t="s">
        <v>445</v>
      </c>
      <c r="C41" s="162" t="s">
        <v>705</v>
      </c>
      <c r="D41" s="16">
        <v>1992</v>
      </c>
      <c r="E41" s="163">
        <v>89</v>
      </c>
      <c r="G41" s="17" t="s">
        <v>24</v>
      </c>
      <c r="H41" s="163" t="s">
        <v>265</v>
      </c>
      <c r="I41" s="164">
        <f>[7]List1!O41</f>
        <v>2.1909722222222223E-2</v>
      </c>
      <c r="J41" s="159">
        <f>[7]List1!P41</f>
        <v>34</v>
      </c>
      <c r="K41" s="172">
        <f>[7]List1!Q41</f>
        <v>5.4281779138803152E-2</v>
      </c>
      <c r="L41" s="174">
        <f>[7]List1!R41</f>
        <v>34</v>
      </c>
      <c r="M41" s="172">
        <f>[7]List1!S41</f>
        <v>7.6191501361025371E-2</v>
      </c>
      <c r="N41">
        <f t="shared" si="1"/>
        <v>38</v>
      </c>
      <c r="O41" s="164">
        <f>[7]List1!U41</f>
        <v>3.7187499999999998E-2</v>
      </c>
      <c r="P41" s="159">
        <f>[7]List1!V41</f>
        <v>32</v>
      </c>
      <c r="Q41" s="176" t="s">
        <v>742</v>
      </c>
    </row>
    <row r="42" spans="1:19" ht="14.9" customHeight="1">
      <c r="A42" s="7">
        <v>38</v>
      </c>
      <c r="B42" s="161" t="s">
        <v>696</v>
      </c>
      <c r="C42" s="162" t="s">
        <v>77</v>
      </c>
      <c r="D42" s="16">
        <v>1973</v>
      </c>
      <c r="E42" s="163">
        <v>36</v>
      </c>
      <c r="F42" s="10" t="s">
        <v>109</v>
      </c>
      <c r="G42" s="17" t="s">
        <v>50</v>
      </c>
      <c r="H42" s="163" t="s">
        <v>260</v>
      </c>
      <c r="I42" s="164">
        <f>[7]List1!O42</f>
        <v>1.8854166666666665E-2</v>
      </c>
      <c r="J42" s="159">
        <f>[7]List1!P42</f>
        <v>26</v>
      </c>
      <c r="K42" s="172">
        <f>[7]List1!Q42</f>
        <v>5.1932269295481816E-2</v>
      </c>
      <c r="L42" s="174">
        <f>[7]List1!R42</f>
        <v>33</v>
      </c>
      <c r="M42" s="172">
        <f>[7]List1!S42</f>
        <v>7.0786435962148481E-2</v>
      </c>
      <c r="N42">
        <f t="shared" si="1"/>
        <v>30</v>
      </c>
      <c r="O42" s="172" t="str">
        <f>[7]List1!U42</f>
        <v>01:05:06</v>
      </c>
      <c r="P42" s="159">
        <f>[7]List1!V42</f>
        <v>40</v>
      </c>
      <c r="Q42" s="176" t="s">
        <v>743</v>
      </c>
      <c r="R42" s="8">
        <v>41</v>
      </c>
      <c r="S42" s="8">
        <v>69</v>
      </c>
    </row>
    <row r="43" spans="1:19" ht="14.9" customHeight="1">
      <c r="A43" s="7">
        <v>39</v>
      </c>
      <c r="B43" s="161" t="s">
        <v>623</v>
      </c>
      <c r="C43" s="162" t="s">
        <v>65</v>
      </c>
      <c r="D43" s="16">
        <v>1989</v>
      </c>
      <c r="E43" s="163">
        <v>94</v>
      </c>
      <c r="F43" s="10" t="s">
        <v>109</v>
      </c>
      <c r="G43" s="17" t="s">
        <v>24</v>
      </c>
      <c r="H43" s="163" t="s">
        <v>266</v>
      </c>
      <c r="I43" s="164">
        <f>[7]List1!O43</f>
        <v>2.2280092592592594E-2</v>
      </c>
      <c r="J43" s="159">
        <f>[7]List1!P43</f>
        <v>38</v>
      </c>
      <c r="K43" s="172">
        <f>[7]List1!Q43</f>
        <v>6.0578002561299714E-2</v>
      </c>
      <c r="L43" s="174">
        <f>[7]List1!R43</f>
        <v>42</v>
      </c>
      <c r="M43" s="172">
        <f>[7]List1!S43</f>
        <v>8.2858095153892308E-2</v>
      </c>
      <c r="N43">
        <f t="shared" si="1"/>
        <v>42</v>
      </c>
      <c r="O43" s="172">
        <f>[7]List1!U43</f>
        <v>3.8449074074074073E-2</v>
      </c>
      <c r="P43" s="159">
        <f>[7]List1!V43</f>
        <v>36</v>
      </c>
      <c r="Q43" s="176" t="s">
        <v>744</v>
      </c>
      <c r="R43" s="8">
        <v>40</v>
      </c>
      <c r="S43" s="8">
        <v>68</v>
      </c>
    </row>
    <row r="44" spans="1:19" ht="14.9" customHeight="1">
      <c r="A44" s="7">
        <v>40</v>
      </c>
      <c r="B44" s="161" t="s">
        <v>144</v>
      </c>
      <c r="C44" s="16"/>
      <c r="D44" s="16">
        <v>1970</v>
      </c>
      <c r="E44" s="163">
        <v>106</v>
      </c>
      <c r="F44" s="10" t="s">
        <v>109</v>
      </c>
      <c r="G44" s="17" t="s">
        <v>45</v>
      </c>
      <c r="H44" s="163" t="s">
        <v>258</v>
      </c>
      <c r="I44" s="164">
        <f>[7]List1!O44</f>
        <v>2.5011574074074071E-2</v>
      </c>
      <c r="J44" s="159">
        <f>[7]List1!P44</f>
        <v>42</v>
      </c>
      <c r="K44" s="172">
        <f>[7]List1!Q44</f>
        <v>5.8402101819701638E-2</v>
      </c>
      <c r="L44" s="174">
        <f>[7]List1!R44</f>
        <v>38</v>
      </c>
      <c r="M44" s="172">
        <f>[7]List1!S44</f>
        <v>8.3413675893775713E-2</v>
      </c>
      <c r="N44">
        <f t="shared" si="1"/>
        <v>43</v>
      </c>
      <c r="O44" s="172" t="str">
        <f>[7]List1!U44</f>
        <v>01:01:10</v>
      </c>
      <c r="P44" s="159">
        <f>[7]List1!V44</f>
        <v>38</v>
      </c>
      <c r="Q44" s="176" t="s">
        <v>745</v>
      </c>
      <c r="R44" s="8">
        <v>50</v>
      </c>
      <c r="S44" s="8">
        <v>90</v>
      </c>
    </row>
    <row r="45" spans="1:19" ht="14.9" customHeight="1">
      <c r="A45" s="7">
        <v>41</v>
      </c>
      <c r="B45" s="161" t="s">
        <v>62</v>
      </c>
      <c r="C45" s="162" t="s">
        <v>93</v>
      </c>
      <c r="D45" s="16">
        <v>1966</v>
      </c>
      <c r="E45" s="163">
        <v>111</v>
      </c>
      <c r="F45" s="10" t="s">
        <v>109</v>
      </c>
      <c r="G45" s="17" t="s">
        <v>50</v>
      </c>
      <c r="H45" s="163" t="s">
        <v>262</v>
      </c>
      <c r="I45" s="164">
        <f>[7]List1!O45</f>
        <v>2.7256944444444445E-2</v>
      </c>
      <c r="J45" s="159">
        <f>[7]List1!P45</f>
        <v>43</v>
      </c>
      <c r="K45" s="172">
        <f>[7]List1!Q45</f>
        <v>5.5543338611325446E-2</v>
      </c>
      <c r="L45" s="174">
        <f>[7]List1!R45</f>
        <v>35</v>
      </c>
      <c r="M45" s="172">
        <f>[7]List1!S45</f>
        <v>8.2800283055769891E-2</v>
      </c>
      <c r="N45">
        <f t="shared" si="1"/>
        <v>41</v>
      </c>
      <c r="O45" s="172" t="str">
        <f>[7]List1!U45</f>
        <v>01:04:18</v>
      </c>
      <c r="P45" s="159">
        <f>[7]List1!V45</f>
        <v>39</v>
      </c>
      <c r="Q45" s="176" t="s">
        <v>746</v>
      </c>
      <c r="R45" s="8">
        <v>40</v>
      </c>
      <c r="S45" s="8">
        <v>67</v>
      </c>
    </row>
    <row r="46" spans="1:19" ht="14.9" customHeight="1">
      <c r="A46" s="7">
        <v>42</v>
      </c>
      <c r="B46" s="161" t="s">
        <v>71</v>
      </c>
      <c r="C46" s="162" t="s">
        <v>72</v>
      </c>
      <c r="D46" s="16">
        <v>1965</v>
      </c>
      <c r="E46" s="163">
        <v>107</v>
      </c>
      <c r="F46" s="10" t="s">
        <v>109</v>
      </c>
      <c r="G46" s="17" t="s">
        <v>50</v>
      </c>
      <c r="H46" s="163" t="s">
        <v>264</v>
      </c>
      <c r="I46" s="164">
        <f>[7]List1!O46</f>
        <v>2.3379629629629629E-2</v>
      </c>
      <c r="J46" s="159">
        <f>[7]List1!P46</f>
        <v>41</v>
      </c>
      <c r="K46" s="172">
        <f>[7]List1!Q46</f>
        <v>5.6735454443158424E-2</v>
      </c>
      <c r="L46" s="174">
        <f>[7]List1!R46</f>
        <v>37</v>
      </c>
      <c r="M46" s="172">
        <f>[7]List1!S46</f>
        <v>8.0115084072788056E-2</v>
      </c>
      <c r="N46">
        <f t="shared" si="1"/>
        <v>39</v>
      </c>
      <c r="O46" s="172" t="str">
        <f>[7]List1!U46</f>
        <v>01:09:23</v>
      </c>
      <c r="P46" s="159">
        <f>[7]List1!V46</f>
        <v>42</v>
      </c>
      <c r="Q46" s="176" t="s">
        <v>747</v>
      </c>
      <c r="R46" s="8">
        <v>39</v>
      </c>
      <c r="S46" s="8">
        <v>66</v>
      </c>
    </row>
    <row r="47" spans="1:19" ht="14.9" customHeight="1">
      <c r="A47" s="7">
        <v>43</v>
      </c>
      <c r="B47" s="161" t="s">
        <v>92</v>
      </c>
      <c r="C47" s="162" t="s">
        <v>34</v>
      </c>
      <c r="D47" s="16">
        <v>1963</v>
      </c>
      <c r="E47" s="163">
        <v>93</v>
      </c>
      <c r="F47" s="10" t="s">
        <v>109</v>
      </c>
      <c r="G47" s="17" t="s">
        <v>69</v>
      </c>
      <c r="H47" s="163" t="s">
        <v>258</v>
      </c>
      <c r="I47" s="164">
        <f>[7]List1!O47</f>
        <v>2.3194444444444445E-2</v>
      </c>
      <c r="J47" s="159">
        <f>[7]List1!P47</f>
        <v>39</v>
      </c>
      <c r="K47" s="172">
        <f>[7]List1!Q47</f>
        <v>5.841367575981652E-2</v>
      </c>
      <c r="L47" s="174">
        <f>[7]List1!R47</f>
        <v>39</v>
      </c>
      <c r="M47" s="172">
        <f>[7]List1!S47</f>
        <v>8.1608120204260962E-2</v>
      </c>
      <c r="N47">
        <f t="shared" si="1"/>
        <v>40</v>
      </c>
      <c r="O47" s="172" t="str">
        <f>[7]List1!U47</f>
        <v>01:12:14</v>
      </c>
      <c r="P47" s="159">
        <f>[7]List1!V47</f>
        <v>43</v>
      </c>
      <c r="Q47" s="176" t="s">
        <v>748</v>
      </c>
      <c r="R47" s="8">
        <v>46</v>
      </c>
      <c r="S47" s="8">
        <v>65</v>
      </c>
    </row>
    <row r="48" spans="1:19" ht="14.9" customHeight="1">
      <c r="A48" s="7">
        <v>44</v>
      </c>
      <c r="B48" t="str">
        <f>_xlfn.CONCAT([8]vysledky!D45," ",[8]vysledky!C45)</f>
        <v>Kolláriková Jana</v>
      </c>
      <c r="C48" s="162" t="s">
        <v>63</v>
      </c>
      <c r="D48" s="16">
        <v>1959</v>
      </c>
      <c r="E48" s="163">
        <v>92</v>
      </c>
      <c r="F48" s="10" t="s">
        <v>109</v>
      </c>
      <c r="G48" s="17" t="s">
        <v>45</v>
      </c>
      <c r="H48" s="163" t="s">
        <v>259</v>
      </c>
      <c r="I48" s="164">
        <f>[7]List1!O48</f>
        <v>3.318287037037037E-2</v>
      </c>
      <c r="J48" s="159">
        <f>[7]List1!P48</f>
        <v>44</v>
      </c>
      <c r="K48" s="172">
        <f>[7]List1!Q48</f>
        <v>6.2071040836119674E-2</v>
      </c>
      <c r="L48" s="174">
        <f>[7]List1!R48</f>
        <v>43</v>
      </c>
      <c r="M48" s="172">
        <f>[7]List1!S48</f>
        <v>9.5253911206490044E-2</v>
      </c>
      <c r="N48">
        <f t="shared" si="1"/>
        <v>44</v>
      </c>
      <c r="O48" s="172" t="str">
        <f>[7]List1!U48</f>
        <v>01:26:51</v>
      </c>
      <c r="P48" s="159">
        <f>[7]List1!V48</f>
        <v>44</v>
      </c>
      <c r="Q48" s="176" t="s">
        <v>749</v>
      </c>
      <c r="R48" s="8">
        <v>46</v>
      </c>
      <c r="S48" s="8">
        <v>89</v>
      </c>
    </row>
    <row r="49" spans="1:18" ht="14.9" customHeight="1">
      <c r="D49"/>
      <c r="G49" s="7"/>
      <c r="H49" s="7"/>
      <c r="I49" s="164"/>
      <c r="J49" s="159"/>
      <c r="K49" s="118"/>
      <c r="L49" s="159"/>
      <c r="M49" s="118"/>
      <c r="N49"/>
      <c r="O49" s="118"/>
      <c r="P49"/>
      <c r="Q49" s="119"/>
    </row>
    <row r="50" spans="1:18" ht="15" customHeight="1">
      <c r="A50" s="181" t="s">
        <v>118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8" ht="15" customHeight="1">
      <c r="A51" s="14"/>
      <c r="D51"/>
      <c r="F51" s="13"/>
      <c r="G51" s="13"/>
      <c r="H51" s="12"/>
      <c r="K51" s="23"/>
      <c r="M51" s="23"/>
      <c r="O51" s="23"/>
      <c r="Q51" s="24"/>
    </row>
    <row r="52" spans="1:18" ht="15" customHeight="1">
      <c r="A52" s="14" t="s">
        <v>100</v>
      </c>
      <c r="B52" s="12" t="s">
        <v>1</v>
      </c>
      <c r="C52" s="12" t="s">
        <v>2</v>
      </c>
      <c r="D52" s="12" t="s">
        <v>3</v>
      </c>
      <c r="E52" s="12" t="s">
        <v>101</v>
      </c>
      <c r="F52" s="13" t="s">
        <v>102</v>
      </c>
      <c r="G52" s="13" t="s">
        <v>4</v>
      </c>
      <c r="H52" s="12" t="s">
        <v>5</v>
      </c>
      <c r="I52" s="173" t="s">
        <v>103</v>
      </c>
      <c r="J52" s="175" t="s">
        <v>5</v>
      </c>
      <c r="K52" s="24" t="s">
        <v>104</v>
      </c>
      <c r="L52" s="175" t="s">
        <v>5</v>
      </c>
      <c r="M52" s="24" t="s">
        <v>105</v>
      </c>
      <c r="N52" s="14" t="s">
        <v>5</v>
      </c>
      <c r="O52" s="24" t="s">
        <v>106</v>
      </c>
      <c r="P52" s="14" t="s">
        <v>5</v>
      </c>
      <c r="Q52" s="24" t="s">
        <v>107</v>
      </c>
      <c r="R52" s="7" t="s">
        <v>6</v>
      </c>
    </row>
    <row r="53" spans="1:18" ht="14.9" customHeight="1">
      <c r="A53" s="7">
        <f>[9]vysledky!A2</f>
        <v>1</v>
      </c>
      <c r="B53" s="157" t="s">
        <v>767</v>
      </c>
      <c r="C53" s="177" t="s">
        <v>768</v>
      </c>
      <c r="D53">
        <v>2006</v>
      </c>
      <c r="E53" s="9">
        <v>109</v>
      </c>
      <c r="G53" s="7" t="str">
        <f>LEFT([9]vysledky!G2,2)</f>
        <v>M1</v>
      </c>
      <c r="H53" s="7">
        <v>1</v>
      </c>
      <c r="I53" s="164">
        <f>[7]List1!O53</f>
        <v>7.6620370370370366E-3</v>
      </c>
      <c r="J53" s="159">
        <f>[7]List1!P53</f>
        <v>3</v>
      </c>
      <c r="K53" s="172">
        <f>[7]List1!Q53</f>
        <v>3.1412037037037037E-2</v>
      </c>
      <c r="L53" s="174">
        <f>[7]List1!R53</f>
        <v>1</v>
      </c>
      <c r="M53" s="172">
        <f>[7]List1!S53</f>
        <v>3.9074074074074074E-2</v>
      </c>
      <c r="N53" t="str">
        <f t="shared" ref="N53:N58" si="2">IFERROR(RANK(M53,$M$5:$M$48,1),"")</f>
        <v/>
      </c>
      <c r="O53" s="172">
        <f>[7]List1!U53</f>
        <v>1.4247685185185184E-2</v>
      </c>
      <c r="P53" s="159">
        <f>[7]List1!V53</f>
        <v>1</v>
      </c>
      <c r="Q53" s="143" t="s">
        <v>770</v>
      </c>
    </row>
    <row r="54" spans="1:18" ht="14.9" customHeight="1">
      <c r="A54" s="7">
        <f>[9]vysledky!A3</f>
        <v>2</v>
      </c>
      <c r="B54" s="157" t="s">
        <v>336</v>
      </c>
      <c r="C54" s="177" t="s">
        <v>769</v>
      </c>
      <c r="D54">
        <v>2006</v>
      </c>
      <c r="E54" s="9">
        <v>11</v>
      </c>
      <c r="F54" s="10" t="s">
        <v>109</v>
      </c>
      <c r="G54" s="7" t="str">
        <f>LEFT([9]vysledky!G3,2)</f>
        <v>M1</v>
      </c>
      <c r="H54" s="7">
        <v>2</v>
      </c>
      <c r="I54" s="164">
        <f>[7]List1!O54</f>
        <v>7.4074074074074068E-3</v>
      </c>
      <c r="J54" s="159">
        <f>[7]List1!P54</f>
        <v>1</v>
      </c>
      <c r="K54" s="172">
        <f>[7]List1!Q54</f>
        <v>3.1620370370370368E-2</v>
      </c>
      <c r="L54" s="174">
        <f>[7]List1!R54</f>
        <v>2</v>
      </c>
      <c r="M54" s="172">
        <f>[7]List1!S54</f>
        <v>3.9027777777777772E-2</v>
      </c>
      <c r="N54" t="str">
        <f t="shared" si="2"/>
        <v/>
      </c>
      <c r="O54" s="172">
        <f>[7]List1!U54</f>
        <v>1.636574074074074E-2</v>
      </c>
      <c r="P54" s="159">
        <f>[7]List1!V54</f>
        <v>3</v>
      </c>
      <c r="Q54" s="143" t="s">
        <v>771</v>
      </c>
      <c r="R54" s="8">
        <v>50</v>
      </c>
    </row>
    <row r="55" spans="1:18" ht="14.9" customHeight="1">
      <c r="A55" s="7">
        <f>[9]vysledky!A4</f>
        <v>3</v>
      </c>
      <c r="B55" s="157" t="s">
        <v>613</v>
      </c>
      <c r="C55" s="177" t="s">
        <v>319</v>
      </c>
      <c r="D55">
        <v>2007</v>
      </c>
      <c r="E55" s="9">
        <v>160</v>
      </c>
      <c r="F55" s="10" t="s">
        <v>109</v>
      </c>
      <c r="G55" s="7" t="s">
        <v>40</v>
      </c>
      <c r="H55" s="7">
        <v>1</v>
      </c>
      <c r="I55" s="164">
        <f>[7]List1!O55</f>
        <v>7.4189814814814821E-3</v>
      </c>
      <c r="J55" s="159">
        <f>[7]List1!P55</f>
        <v>2</v>
      </c>
      <c r="K55" s="172">
        <f>[7]List1!Q55</f>
        <v>3.1666666666666669E-2</v>
      </c>
      <c r="L55" s="174">
        <f>[7]List1!R55</f>
        <v>3</v>
      </c>
      <c r="M55" s="172">
        <f>[7]List1!S55</f>
        <v>3.9085648148148154E-2</v>
      </c>
      <c r="N55" t="str">
        <f t="shared" si="2"/>
        <v/>
      </c>
      <c r="O55" s="172">
        <f>[7]List1!U55</f>
        <v>1.7048611111111112E-2</v>
      </c>
      <c r="P55" s="159">
        <f>[7]List1!V55</f>
        <v>4</v>
      </c>
      <c r="Q55" s="143" t="s">
        <v>772</v>
      </c>
      <c r="R55" s="8">
        <v>50</v>
      </c>
    </row>
    <row r="56" spans="1:18" ht="12.75" customHeight="1">
      <c r="A56" s="7">
        <f>[9]vysledky!A5</f>
        <v>4</v>
      </c>
      <c r="B56" s="157" t="s">
        <v>343</v>
      </c>
      <c r="C56" s="177" t="s">
        <v>77</v>
      </c>
      <c r="D56">
        <v>2005</v>
      </c>
      <c r="E56" s="9">
        <v>87</v>
      </c>
      <c r="F56" s="10" t="s">
        <v>109</v>
      </c>
      <c r="G56" s="7" t="s">
        <v>40</v>
      </c>
      <c r="H56" s="7">
        <v>2</v>
      </c>
      <c r="I56" s="164">
        <f>[7]List1!O56</f>
        <v>1.0219907407407408E-2</v>
      </c>
      <c r="J56" s="159">
        <f>[7]List1!P56</f>
        <v>4</v>
      </c>
      <c r="K56" s="172">
        <f>[7]List1!Q56</f>
        <v>3.4317129629629628E-2</v>
      </c>
      <c r="L56" s="174">
        <f>[7]List1!R56</f>
        <v>4</v>
      </c>
      <c r="M56" s="172">
        <f>[7]List1!S56</f>
        <v>4.4537037037037035E-2</v>
      </c>
      <c r="N56" t="str">
        <f t="shared" si="2"/>
        <v/>
      </c>
      <c r="O56" s="172">
        <f>[7]List1!U56</f>
        <v>1.5405092592592593E-2</v>
      </c>
      <c r="P56" s="159">
        <f>[7]List1!V56</f>
        <v>2</v>
      </c>
      <c r="Q56" s="143" t="s">
        <v>773</v>
      </c>
      <c r="R56" s="8">
        <v>46</v>
      </c>
    </row>
    <row r="57" spans="1:18" ht="12.75" customHeight="1">
      <c r="A57" s="7">
        <f>[9]vysledky!A6</f>
        <v>5</v>
      </c>
      <c r="B57" s="157" t="s">
        <v>462</v>
      </c>
      <c r="C57" s="177" t="s">
        <v>378</v>
      </c>
      <c r="D57">
        <v>1975</v>
      </c>
      <c r="E57" s="9">
        <v>88</v>
      </c>
      <c r="G57" s="7" t="s">
        <v>27</v>
      </c>
      <c r="H57" s="7">
        <v>1</v>
      </c>
      <c r="I57" s="164">
        <f>[7]List1!O57</f>
        <v>1.4201388888888888E-2</v>
      </c>
      <c r="J57" s="159">
        <f>[7]List1!P57</f>
        <v>5</v>
      </c>
      <c r="K57" s="172">
        <f>[7]List1!Q57</f>
        <v>4.1805071694958854E-2</v>
      </c>
      <c r="L57" s="174">
        <f>[7]List1!R57</f>
        <v>6</v>
      </c>
      <c r="M57" s="172">
        <f>[7]List1!S57</f>
        <v>5.6006460583847742E-2</v>
      </c>
      <c r="N57" t="str">
        <f t="shared" si="2"/>
        <v/>
      </c>
      <c r="O57" s="172">
        <f>[7]List1!U57</f>
        <v>2.2465277777777778E-2</v>
      </c>
      <c r="P57" s="159">
        <f>[7]List1!V57</f>
        <v>5</v>
      </c>
      <c r="Q57" s="143" t="s">
        <v>774</v>
      </c>
    </row>
    <row r="58" spans="1:18" ht="12.75" customHeight="1">
      <c r="A58" s="7">
        <f>[9]vysledky!A7</f>
        <v>6</v>
      </c>
      <c r="B58" s="157" t="s">
        <v>80</v>
      </c>
      <c r="C58" s="177" t="s">
        <v>34</v>
      </c>
      <c r="D58">
        <v>1949</v>
      </c>
      <c r="E58" s="9">
        <v>99</v>
      </c>
      <c r="F58" s="10" t="s">
        <v>109</v>
      </c>
      <c r="G58" s="7" t="s">
        <v>156</v>
      </c>
      <c r="H58" s="7">
        <v>1</v>
      </c>
      <c r="I58" s="164">
        <f>[7]List1!O58</f>
        <v>1.556712962962963E-2</v>
      </c>
      <c r="J58" s="159">
        <f>[7]List1!P58</f>
        <v>6</v>
      </c>
      <c r="K58" s="172">
        <f>[7]List1!Q58</f>
        <v>3.9918981481481479E-2</v>
      </c>
      <c r="L58" s="174">
        <f>[7]List1!R58</f>
        <v>5</v>
      </c>
      <c r="M58" s="172">
        <f>[7]List1!S58</f>
        <v>5.5486111111111111E-2</v>
      </c>
      <c r="N58" t="str">
        <f t="shared" si="2"/>
        <v/>
      </c>
      <c r="O58" s="172">
        <f>[7]List1!U58</f>
        <v>2.5092592592592593E-2</v>
      </c>
      <c r="P58" s="159">
        <f>[7]List1!V58</f>
        <v>6</v>
      </c>
      <c r="Q58" s="143" t="s">
        <v>775</v>
      </c>
      <c r="R58" s="8">
        <v>50</v>
      </c>
    </row>
  </sheetData>
  <sheetProtection selectLockedCells="1" selectUnlockedCells="1"/>
  <mergeCells count="3">
    <mergeCell ref="A1:Q1"/>
    <mergeCell ref="A2:Q2"/>
    <mergeCell ref="A50:Q50"/>
  </mergeCells>
  <pageMargins left="0.59027777777777779" right="0.5902777777777777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C5" sqref="C5"/>
    </sheetView>
  </sheetViews>
  <sheetFormatPr defaultColWidth="8.81640625" defaultRowHeight="12.75" customHeight="1"/>
  <cols>
    <col min="1" max="1" width="3" style="7" customWidth="1"/>
    <col min="2" max="2" width="53.26953125" customWidth="1"/>
    <col min="3" max="3" width="22.81640625" customWidth="1"/>
    <col min="4" max="4" width="3.26953125" customWidth="1"/>
    <col min="5" max="5" width="8.81640625" style="9" hidden="1" customWidth="1"/>
    <col min="6" max="6" width="2.81640625" style="11" customWidth="1"/>
    <col min="7" max="7" width="2.7265625" style="10" customWidth="1"/>
    <col min="8" max="8" width="7.453125" style="8" customWidth="1"/>
    <col min="9" max="9" width="3" style="8" customWidth="1"/>
    <col min="10" max="10" width="8" style="8" customWidth="1"/>
    <col min="11" max="11" width="3" style="8" bestFit="1" customWidth="1"/>
    <col min="12" max="12" width="7.1796875" style="8" customWidth="1"/>
    <col min="13" max="13" width="3" style="8" customWidth="1"/>
    <col min="14" max="14" width="7" style="8" customWidth="1"/>
    <col min="15" max="15" width="3" style="8" bestFit="1" customWidth="1"/>
    <col min="16" max="16" width="7.7265625" style="11" customWidth="1"/>
    <col min="17" max="18" width="4.26953125" style="8" customWidth="1"/>
  </cols>
  <sheetData>
    <row r="1" spans="1:18" ht="16.149999999999999" customHeight="1">
      <c r="A1" s="181" t="s">
        <v>766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/>
      <c r="R1"/>
    </row>
    <row r="2" spans="1:18" ht="15" customHeight="1">
      <c r="A2" s="181" t="s">
        <v>373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/>
      <c r="R2"/>
    </row>
    <row r="3" spans="1:18" ht="15" customHeight="1">
      <c r="A3" s="12"/>
      <c r="E3" s="13"/>
      <c r="F3" s="12"/>
      <c r="G3" s="12"/>
      <c r="H3" s="23"/>
      <c r="J3" s="23"/>
      <c r="L3" s="23"/>
      <c r="N3" s="23"/>
      <c r="P3" s="24"/>
      <c r="Q3"/>
      <c r="R3"/>
    </row>
    <row r="4" spans="1:18" s="7" customFormat="1" ht="15" customHeight="1">
      <c r="A4" s="7" t="s">
        <v>100</v>
      </c>
      <c r="B4" s="7" t="s">
        <v>349</v>
      </c>
      <c r="C4" s="7" t="s">
        <v>2</v>
      </c>
      <c r="D4" s="7" t="s">
        <v>101</v>
      </c>
      <c r="F4" s="7" t="s">
        <v>4</v>
      </c>
      <c r="G4" s="7" t="s">
        <v>5</v>
      </c>
      <c r="H4" s="7" t="s">
        <v>350</v>
      </c>
      <c r="J4" s="7" t="s">
        <v>351</v>
      </c>
      <c r="L4" s="7" t="s">
        <v>352</v>
      </c>
      <c r="N4" s="7" t="s">
        <v>353</v>
      </c>
      <c r="O4" s="7" t="s">
        <v>5</v>
      </c>
      <c r="P4" s="7" t="s">
        <v>107</v>
      </c>
    </row>
    <row r="5" spans="1:18" ht="16.149999999999999" customHeight="1">
      <c r="E5"/>
      <c r="F5" s="7"/>
      <c r="G5" s="7"/>
      <c r="H5"/>
      <c r="I5"/>
      <c r="J5"/>
      <c r="K5"/>
      <c r="L5"/>
      <c r="M5"/>
      <c r="N5"/>
      <c r="O5"/>
      <c r="P5" s="7"/>
    </row>
    <row r="6" spans="1:18" ht="16.149999999999999" customHeight="1">
      <c r="A6" s="7">
        <v>1</v>
      </c>
      <c r="B6" t="s">
        <v>354</v>
      </c>
      <c r="C6" t="s">
        <v>355</v>
      </c>
      <c r="D6">
        <v>9</v>
      </c>
      <c r="E6"/>
      <c r="F6" s="7" t="s">
        <v>121</v>
      </c>
      <c r="G6" s="7">
        <v>1</v>
      </c>
      <c r="H6" s="118">
        <v>1.0416666666666666E-2</v>
      </c>
      <c r="I6">
        <v>3</v>
      </c>
      <c r="J6" s="118">
        <v>1.0613425925925927E-2</v>
      </c>
      <c r="K6">
        <v>1</v>
      </c>
      <c r="L6" s="118">
        <v>2.1030092592592597E-2</v>
      </c>
      <c r="M6">
        <v>1</v>
      </c>
      <c r="N6" s="118">
        <v>1.0185185185185184E-2</v>
      </c>
      <c r="O6">
        <v>2</v>
      </c>
      <c r="P6" s="119">
        <v>3.1215277777777783E-2</v>
      </c>
    </row>
    <row r="7" spans="1:18" ht="16.149999999999999" customHeight="1">
      <c r="A7" s="7">
        <v>2</v>
      </c>
      <c r="B7" t="s">
        <v>356</v>
      </c>
      <c r="C7" t="s">
        <v>357</v>
      </c>
      <c r="D7">
        <v>10</v>
      </c>
      <c r="E7"/>
      <c r="F7" s="7" t="s">
        <v>121</v>
      </c>
      <c r="G7" s="7">
        <v>2</v>
      </c>
      <c r="H7" s="118">
        <v>1.0185185185185184E-2</v>
      </c>
      <c r="I7">
        <v>1</v>
      </c>
      <c r="J7" s="118">
        <v>1.0960648148148148E-2</v>
      </c>
      <c r="K7">
        <v>2</v>
      </c>
      <c r="L7" s="118">
        <v>2.1145833333333332E-2</v>
      </c>
      <c r="M7">
        <v>2</v>
      </c>
      <c r="N7" s="118">
        <v>1.0231481481481482E-2</v>
      </c>
      <c r="O7">
        <v>3</v>
      </c>
      <c r="P7" s="119">
        <v>3.1377314814814809E-2</v>
      </c>
    </row>
    <row r="8" spans="1:18" ht="16.149999999999999" customHeight="1">
      <c r="A8" s="7">
        <v>3</v>
      </c>
      <c r="B8" t="s">
        <v>358</v>
      </c>
      <c r="C8" t="s">
        <v>357</v>
      </c>
      <c r="D8">
        <v>13</v>
      </c>
      <c r="E8"/>
      <c r="F8" s="7" t="s">
        <v>121</v>
      </c>
      <c r="G8" s="7">
        <v>3</v>
      </c>
      <c r="H8" s="118">
        <v>1.0578703703703703E-2</v>
      </c>
      <c r="I8">
        <v>4</v>
      </c>
      <c r="J8" s="118">
        <v>1.1064814814814814E-2</v>
      </c>
      <c r="K8">
        <v>3</v>
      </c>
      <c r="L8" s="118">
        <v>2.164351851851852E-2</v>
      </c>
      <c r="M8">
        <v>3</v>
      </c>
      <c r="N8" s="118">
        <v>9.9884259259259266E-3</v>
      </c>
      <c r="O8">
        <v>1</v>
      </c>
      <c r="P8" s="119">
        <v>3.1631944444444442E-2</v>
      </c>
    </row>
    <row r="9" spans="1:18" ht="16.149999999999999" customHeight="1">
      <c r="A9" s="7">
        <v>4</v>
      </c>
      <c r="B9" t="s">
        <v>359</v>
      </c>
      <c r="C9" t="s">
        <v>360</v>
      </c>
      <c r="D9">
        <v>3</v>
      </c>
      <c r="E9"/>
      <c r="F9" s="7" t="s">
        <v>121</v>
      </c>
      <c r="G9" s="7">
        <v>4</v>
      </c>
      <c r="H9" s="118">
        <v>1.03125E-2</v>
      </c>
      <c r="I9">
        <v>2</v>
      </c>
      <c r="J9" s="118">
        <v>1.1435185185185185E-2</v>
      </c>
      <c r="K9">
        <v>4</v>
      </c>
      <c r="L9" s="118">
        <v>2.1747685185185186E-2</v>
      </c>
      <c r="M9">
        <v>4</v>
      </c>
      <c r="N9" s="118">
        <v>1.1435185185185185E-2</v>
      </c>
      <c r="O9">
        <v>6</v>
      </c>
      <c r="P9" s="119">
        <v>3.318287037037037E-2</v>
      </c>
    </row>
    <row r="10" spans="1:18" ht="16.149999999999999" customHeight="1">
      <c r="A10" s="7">
        <v>5</v>
      </c>
      <c r="B10" t="s">
        <v>361</v>
      </c>
      <c r="C10" t="s">
        <v>360</v>
      </c>
      <c r="D10">
        <v>1</v>
      </c>
      <c r="E10"/>
      <c r="F10" s="7" t="s">
        <v>121</v>
      </c>
      <c r="G10" s="7">
        <v>5</v>
      </c>
      <c r="H10" s="118">
        <v>1.207175925925926E-2</v>
      </c>
      <c r="I10">
        <v>7</v>
      </c>
      <c r="J10" s="118">
        <v>1.2291666666666666E-2</v>
      </c>
      <c r="K10">
        <v>8</v>
      </c>
      <c r="L10" s="118">
        <v>2.4363425925925927E-2</v>
      </c>
      <c r="M10">
        <v>7</v>
      </c>
      <c r="N10" s="118">
        <v>1.0381944444444444E-2</v>
      </c>
      <c r="O10">
        <v>4</v>
      </c>
      <c r="P10" s="119">
        <v>3.4745370370370371E-2</v>
      </c>
    </row>
    <row r="11" spans="1:18" ht="16.149999999999999" customHeight="1">
      <c r="A11" s="7">
        <v>6</v>
      </c>
      <c r="B11" t="s">
        <v>362</v>
      </c>
      <c r="C11" t="s">
        <v>363</v>
      </c>
      <c r="D11">
        <v>12</v>
      </c>
      <c r="E11"/>
      <c r="F11" s="7" t="s">
        <v>121</v>
      </c>
      <c r="G11" s="7">
        <v>6</v>
      </c>
      <c r="H11" s="118">
        <v>1.1469907407407408E-2</v>
      </c>
      <c r="I11">
        <v>6</v>
      </c>
      <c r="J11" s="118">
        <v>1.2824074074074073E-2</v>
      </c>
      <c r="K11">
        <v>9</v>
      </c>
      <c r="L11" s="118">
        <v>2.4293981481481482E-2</v>
      </c>
      <c r="M11">
        <v>6</v>
      </c>
      <c r="N11" s="118">
        <v>1.1759259259259259E-2</v>
      </c>
      <c r="O11">
        <v>7</v>
      </c>
      <c r="P11" s="119">
        <v>3.605324074074074E-2</v>
      </c>
    </row>
    <row r="12" spans="1:18" ht="16.149999999999999" customHeight="1">
      <c r="A12" s="7">
        <v>7</v>
      </c>
      <c r="B12" t="s">
        <v>364</v>
      </c>
      <c r="C12" t="s">
        <v>360</v>
      </c>
      <c r="D12">
        <v>4</v>
      </c>
      <c r="E12"/>
      <c r="F12" s="7" t="s">
        <v>121</v>
      </c>
      <c r="G12" s="7">
        <v>7</v>
      </c>
      <c r="H12" s="118">
        <v>1.0960648148148148E-2</v>
      </c>
      <c r="I12">
        <v>5</v>
      </c>
      <c r="J12" s="118">
        <v>1.3113425925925926E-2</v>
      </c>
      <c r="K12">
        <v>10</v>
      </c>
      <c r="L12" s="118">
        <v>2.4074074074074071E-2</v>
      </c>
      <c r="M12">
        <v>5</v>
      </c>
      <c r="N12" s="118">
        <v>1.2337962962962962E-2</v>
      </c>
      <c r="O12">
        <v>11</v>
      </c>
      <c r="P12" s="119">
        <v>3.6412037037037034E-2</v>
      </c>
    </row>
    <row r="13" spans="1:18" ht="16.149999999999999" customHeight="1">
      <c r="A13" s="7">
        <v>8</v>
      </c>
      <c r="B13" t="s">
        <v>365</v>
      </c>
      <c r="C13" t="s">
        <v>366</v>
      </c>
      <c r="D13">
        <v>11</v>
      </c>
      <c r="E13"/>
      <c r="F13" s="7" t="s">
        <v>122</v>
      </c>
      <c r="G13" s="7">
        <v>1</v>
      </c>
      <c r="H13" s="118">
        <v>1.2337962962962962E-2</v>
      </c>
      <c r="I13">
        <v>8</v>
      </c>
      <c r="J13" s="118">
        <v>1.2152777777777778E-2</v>
      </c>
      <c r="K13">
        <v>7</v>
      </c>
      <c r="L13" s="118">
        <v>2.449074074074074E-2</v>
      </c>
      <c r="M13">
        <v>8</v>
      </c>
      <c r="N13" s="118">
        <v>1.230324074074074E-2</v>
      </c>
      <c r="O13">
        <v>10</v>
      </c>
      <c r="P13" s="119">
        <v>3.6793981481481483E-2</v>
      </c>
    </row>
    <row r="14" spans="1:18" ht="13">
      <c r="A14" s="7">
        <v>9</v>
      </c>
      <c r="B14" t="s">
        <v>367</v>
      </c>
      <c r="C14" t="s">
        <v>360</v>
      </c>
      <c r="D14">
        <v>5</v>
      </c>
      <c r="E14"/>
      <c r="F14" s="7" t="s">
        <v>121</v>
      </c>
      <c r="G14" s="7">
        <v>8</v>
      </c>
      <c r="H14" s="118">
        <v>1.3275462962962963E-2</v>
      </c>
      <c r="I14">
        <v>10</v>
      </c>
      <c r="J14" s="118">
        <v>1.3819444444444445E-2</v>
      </c>
      <c r="K14">
        <v>11</v>
      </c>
      <c r="L14" s="118">
        <v>2.7094907407407404E-2</v>
      </c>
      <c r="M14">
        <v>11</v>
      </c>
      <c r="N14" s="118">
        <v>1.0960648148148148E-2</v>
      </c>
      <c r="O14">
        <v>5</v>
      </c>
      <c r="P14" s="119">
        <v>3.8055555555555558E-2</v>
      </c>
    </row>
    <row r="15" spans="1:18" ht="12.75" customHeight="1">
      <c r="A15" s="7">
        <v>10</v>
      </c>
      <c r="B15" t="s">
        <v>368</v>
      </c>
      <c r="C15" t="s">
        <v>360</v>
      </c>
      <c r="D15">
        <v>2</v>
      </c>
      <c r="E15"/>
      <c r="F15" s="7" t="s">
        <v>122</v>
      </c>
      <c r="G15" s="7">
        <v>2</v>
      </c>
      <c r="H15" s="118">
        <v>1.40625E-2</v>
      </c>
      <c r="I15">
        <v>11</v>
      </c>
      <c r="J15" s="118">
        <v>1.1620370370370371E-2</v>
      </c>
      <c r="K15">
        <v>6</v>
      </c>
      <c r="L15" s="118">
        <v>2.568287037037037E-2</v>
      </c>
      <c r="M15">
        <v>9</v>
      </c>
      <c r="N15" s="118">
        <v>1.3252314814814814E-2</v>
      </c>
      <c r="O15">
        <v>13</v>
      </c>
      <c r="P15" s="119">
        <v>3.8935185185185191E-2</v>
      </c>
    </row>
    <row r="16" spans="1:18" ht="12.75" customHeight="1">
      <c r="A16" s="7">
        <v>11</v>
      </c>
      <c r="B16" t="s">
        <v>369</v>
      </c>
      <c r="C16" t="s">
        <v>370</v>
      </c>
      <c r="D16">
        <v>8</v>
      </c>
      <c r="E16"/>
      <c r="F16" s="7" t="s">
        <v>122</v>
      </c>
      <c r="G16" s="7">
        <v>3</v>
      </c>
      <c r="H16" s="118">
        <v>1.4618055555555556E-2</v>
      </c>
      <c r="I16">
        <v>12</v>
      </c>
      <c r="J16" s="118">
        <v>1.1527777777777777E-2</v>
      </c>
      <c r="K16">
        <v>5</v>
      </c>
      <c r="L16" s="118">
        <v>2.614583333333333E-2</v>
      </c>
      <c r="M16">
        <v>10</v>
      </c>
      <c r="N16" s="118">
        <v>1.315972222222222E-2</v>
      </c>
      <c r="O16">
        <v>12</v>
      </c>
      <c r="P16" s="119">
        <v>3.9305555555555559E-2</v>
      </c>
    </row>
    <row r="17" spans="1:16" ht="12.75" customHeight="1">
      <c r="A17" s="7">
        <v>12</v>
      </c>
      <c r="B17" t="s">
        <v>371</v>
      </c>
      <c r="C17" t="s">
        <v>360</v>
      </c>
      <c r="D17">
        <v>6</v>
      </c>
      <c r="E17"/>
      <c r="F17" s="7" t="s">
        <v>122</v>
      </c>
      <c r="G17" s="7">
        <v>4</v>
      </c>
      <c r="H17" s="118">
        <v>1.2685185185185183E-2</v>
      </c>
      <c r="I17">
        <v>9</v>
      </c>
      <c r="J17" s="118">
        <v>1.4687499999999999E-2</v>
      </c>
      <c r="K17">
        <v>13</v>
      </c>
      <c r="L17" s="118">
        <v>2.7372685185185184E-2</v>
      </c>
      <c r="M17">
        <v>12</v>
      </c>
      <c r="N17" s="118">
        <v>1.230324074074074E-2</v>
      </c>
      <c r="O17">
        <v>9</v>
      </c>
      <c r="P17" s="119">
        <v>3.9675925925925927E-2</v>
      </c>
    </row>
    <row r="18" spans="1:16" ht="12.75" customHeight="1">
      <c r="A18" s="7">
        <v>13</v>
      </c>
      <c r="B18" t="s">
        <v>372</v>
      </c>
      <c r="C18" t="s">
        <v>360</v>
      </c>
      <c r="D18">
        <v>7</v>
      </c>
      <c r="E18"/>
      <c r="F18" s="7" t="s">
        <v>121</v>
      </c>
      <c r="G18" s="7">
        <v>9</v>
      </c>
      <c r="H18" s="118">
        <v>1.8726851851851852E-2</v>
      </c>
      <c r="I18">
        <v>13</v>
      </c>
      <c r="J18" s="118">
        <v>1.4039351851851851E-2</v>
      </c>
      <c r="K18">
        <v>12</v>
      </c>
      <c r="L18" s="118">
        <v>3.27662037037037E-2</v>
      </c>
      <c r="M18">
        <v>13</v>
      </c>
      <c r="N18" s="118">
        <v>1.1828703703703704E-2</v>
      </c>
      <c r="O18">
        <v>8</v>
      </c>
      <c r="P18" s="119">
        <v>4.4594907407407409E-2</v>
      </c>
    </row>
  </sheetData>
  <sheetProtection selectLockedCells="1" selectUnlockedCells="1"/>
  <mergeCells count="2">
    <mergeCell ref="A1:P1"/>
    <mergeCell ref="A2:P2"/>
  </mergeCells>
  <pageMargins left="0.59027777777777779" right="0.51180555555555551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sqref="A1:Q1"/>
    </sheetView>
  </sheetViews>
  <sheetFormatPr defaultColWidth="8.81640625" defaultRowHeight="12.75" customHeight="1"/>
  <cols>
    <col min="1" max="1" width="4.26953125" style="7" customWidth="1"/>
    <col min="2" max="2" width="17.453125" customWidth="1"/>
    <col min="3" max="3" width="19.26953125" customWidth="1"/>
    <col min="4" max="4" width="5.7265625" style="8" customWidth="1"/>
    <col min="5" max="5" width="4.26953125" customWidth="1"/>
    <col min="6" max="7" width="4.26953125" style="10" customWidth="1"/>
    <col min="8" max="8" width="3.7265625" style="10" customWidth="1"/>
    <col min="9" max="9" width="9.1796875" style="8" customWidth="1"/>
    <col min="10" max="10" width="3.7265625" style="8" customWidth="1"/>
    <col min="11" max="11" width="9.1796875" style="8" customWidth="1"/>
    <col min="12" max="12" width="3.7265625" style="8" customWidth="1"/>
    <col min="13" max="13" width="9.1796875" style="8" customWidth="1"/>
    <col min="14" max="14" width="3.7265625" style="8" customWidth="1"/>
    <col min="15" max="15" width="9.453125" style="8" customWidth="1"/>
    <col min="16" max="16" width="3.7265625" style="8" customWidth="1"/>
    <col min="17" max="17" width="9.1796875" style="11" customWidth="1"/>
    <col min="18" max="19" width="4.26953125" style="8" customWidth="1"/>
  </cols>
  <sheetData>
    <row r="1" spans="1:19" ht="15" customHeight="1">
      <c r="A1" s="181" t="s">
        <v>750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301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3"/>
      <c r="H3" s="12"/>
      <c r="I3" s="23"/>
      <c r="K3" s="23"/>
      <c r="M3" s="23"/>
      <c r="O3" s="23"/>
      <c r="Q3" s="24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3" t="s">
        <v>4</v>
      </c>
      <c r="H4" s="12" t="s">
        <v>5</v>
      </c>
      <c r="I4" s="24" t="s">
        <v>103</v>
      </c>
      <c r="J4" s="14" t="s">
        <v>5</v>
      </c>
      <c r="K4" s="25" t="s">
        <v>104</v>
      </c>
      <c r="L4" s="14" t="s">
        <v>5</v>
      </c>
      <c r="M4" s="24" t="s">
        <v>105</v>
      </c>
      <c r="N4" s="14" t="s">
        <v>5</v>
      </c>
      <c r="O4" s="25" t="s">
        <v>106</v>
      </c>
      <c r="P4" s="14" t="s">
        <v>5</v>
      </c>
      <c r="Q4" s="25" t="s">
        <v>107</v>
      </c>
      <c r="R4" s="7" t="s">
        <v>6</v>
      </c>
      <c r="S4" s="7" t="s">
        <v>7</v>
      </c>
    </row>
    <row r="5" spans="1:19" ht="14.9" customHeight="1">
      <c r="A5" s="7">
        <v>1</v>
      </c>
      <c r="B5" t="s">
        <v>58</v>
      </c>
      <c r="C5" t="s">
        <v>31</v>
      </c>
      <c r="D5">
        <v>1981</v>
      </c>
      <c r="E5">
        <v>3</v>
      </c>
      <c r="F5" s="10" t="s">
        <v>109</v>
      </c>
      <c r="G5" s="7" t="s">
        <v>29</v>
      </c>
      <c r="H5" s="7">
        <v>1</v>
      </c>
      <c r="I5" s="118">
        <v>7.6157407407407415E-3</v>
      </c>
      <c r="J5">
        <v>1</v>
      </c>
      <c r="K5" s="118">
        <v>2.2824074074074076E-2</v>
      </c>
      <c r="L5">
        <v>1</v>
      </c>
      <c r="M5" s="118">
        <v>3.0439814814814819E-2</v>
      </c>
      <c r="N5">
        <v>1</v>
      </c>
      <c r="O5" s="118">
        <v>8.7847222222222233E-3</v>
      </c>
      <c r="P5">
        <v>5</v>
      </c>
      <c r="Q5" s="119">
        <v>3.9224537037037037E-2</v>
      </c>
      <c r="R5" s="8">
        <v>50</v>
      </c>
      <c r="S5" s="8">
        <v>100</v>
      </c>
    </row>
    <row r="6" spans="1:19" ht="14.9" customHeight="1">
      <c r="A6" s="7">
        <v>2</v>
      </c>
      <c r="B6" t="s">
        <v>751</v>
      </c>
      <c r="C6" t="s">
        <v>752</v>
      </c>
      <c r="D6">
        <v>1999</v>
      </c>
      <c r="E6">
        <v>83</v>
      </c>
      <c r="G6" s="7" t="s">
        <v>47</v>
      </c>
      <c r="H6" s="7">
        <v>1</v>
      </c>
      <c r="I6" s="118">
        <v>7.6620370370370366E-3</v>
      </c>
      <c r="J6">
        <v>3</v>
      </c>
      <c r="K6" s="118">
        <v>2.361111111111111E-2</v>
      </c>
      <c r="L6">
        <v>3</v>
      </c>
      <c r="M6" s="118">
        <v>3.1273148148148147E-2</v>
      </c>
      <c r="N6">
        <v>2</v>
      </c>
      <c r="O6" s="118">
        <v>8.5995370370370357E-3</v>
      </c>
      <c r="P6">
        <v>2</v>
      </c>
      <c r="Q6" s="119">
        <v>3.9872685185185185E-2</v>
      </c>
    </row>
    <row r="7" spans="1:19" ht="14.9" customHeight="1">
      <c r="A7" s="7">
        <v>3</v>
      </c>
      <c r="B7" t="s">
        <v>51</v>
      </c>
      <c r="C7" t="s">
        <v>31</v>
      </c>
      <c r="D7">
        <v>1976</v>
      </c>
      <c r="E7">
        <v>87</v>
      </c>
      <c r="F7" s="10" t="s">
        <v>109</v>
      </c>
      <c r="G7" s="7" t="s">
        <v>29</v>
      </c>
      <c r="H7" s="7">
        <v>2</v>
      </c>
      <c r="I7" s="118">
        <v>7.8472222222222224E-3</v>
      </c>
      <c r="J7">
        <v>5</v>
      </c>
      <c r="K7" s="118">
        <v>2.3553240740740739E-2</v>
      </c>
      <c r="L7">
        <v>2</v>
      </c>
      <c r="M7" s="118">
        <v>3.1400462962962963E-2</v>
      </c>
      <c r="N7">
        <v>3</v>
      </c>
      <c r="O7" s="118">
        <v>8.6689814814814806E-3</v>
      </c>
      <c r="P7">
        <v>4</v>
      </c>
      <c r="Q7" s="119">
        <v>4.0069444444444442E-2</v>
      </c>
      <c r="R7" s="8">
        <v>46</v>
      </c>
      <c r="S7" s="8">
        <v>96</v>
      </c>
    </row>
    <row r="8" spans="1:19" ht="14.9" customHeight="1">
      <c r="A8" s="7">
        <v>4</v>
      </c>
      <c r="B8" t="s">
        <v>169</v>
      </c>
      <c r="C8" t="s">
        <v>34</v>
      </c>
      <c r="D8">
        <v>1979</v>
      </c>
      <c r="E8">
        <v>86</v>
      </c>
      <c r="F8" s="10" t="s">
        <v>109</v>
      </c>
      <c r="G8" s="7" t="s">
        <v>29</v>
      </c>
      <c r="H8" s="7">
        <v>3</v>
      </c>
      <c r="I8" s="118">
        <v>7.905092592592592E-3</v>
      </c>
      <c r="J8">
        <v>6</v>
      </c>
      <c r="K8" s="118">
        <v>2.390046296296296E-2</v>
      </c>
      <c r="L8">
        <v>4</v>
      </c>
      <c r="M8" s="118">
        <v>3.1805555555555552E-2</v>
      </c>
      <c r="N8">
        <v>4</v>
      </c>
      <c r="O8" s="118">
        <v>8.8541666666666664E-3</v>
      </c>
      <c r="P8">
        <v>7</v>
      </c>
      <c r="Q8" s="119">
        <v>4.0659722222222222E-2</v>
      </c>
      <c r="R8" s="8">
        <v>43</v>
      </c>
      <c r="S8" s="8">
        <v>93</v>
      </c>
    </row>
    <row r="9" spans="1:19" ht="14.9" customHeight="1">
      <c r="A9" s="7">
        <v>5</v>
      </c>
      <c r="B9" t="s">
        <v>753</v>
      </c>
      <c r="C9" t="s">
        <v>34</v>
      </c>
      <c r="D9">
        <v>1990</v>
      </c>
      <c r="E9">
        <v>80</v>
      </c>
      <c r="F9" s="10" t="s">
        <v>109</v>
      </c>
      <c r="G9" s="7" t="s">
        <v>24</v>
      </c>
      <c r="H9" s="7">
        <v>1</v>
      </c>
      <c r="I9" s="118">
        <v>7.6736111111111111E-3</v>
      </c>
      <c r="J9">
        <v>4</v>
      </c>
      <c r="K9" s="118">
        <v>2.5069444444444446E-2</v>
      </c>
      <c r="L9">
        <v>7</v>
      </c>
      <c r="M9" s="118">
        <v>3.2743055555555553E-2</v>
      </c>
      <c r="N9">
        <v>6</v>
      </c>
      <c r="O9" s="118">
        <v>8.6689814814814806E-3</v>
      </c>
      <c r="P9">
        <v>3</v>
      </c>
      <c r="Q9" s="119">
        <v>4.1412037037037039E-2</v>
      </c>
      <c r="R9" s="8">
        <v>50</v>
      </c>
      <c r="S9" s="8">
        <v>91</v>
      </c>
    </row>
    <row r="10" spans="1:19" ht="14.9" customHeight="1">
      <c r="A10" s="7">
        <v>6</v>
      </c>
      <c r="B10" t="s">
        <v>374</v>
      </c>
      <c r="C10" t="s">
        <v>375</v>
      </c>
      <c r="D10">
        <v>1980</v>
      </c>
      <c r="E10">
        <v>96</v>
      </c>
      <c r="F10" s="10" t="s">
        <v>109</v>
      </c>
      <c r="G10" s="7" t="s">
        <v>29</v>
      </c>
      <c r="H10" s="7">
        <v>4</v>
      </c>
      <c r="I10" s="118">
        <v>7.6504629629629631E-3</v>
      </c>
      <c r="J10">
        <v>2</v>
      </c>
      <c r="K10" s="118">
        <v>2.5138888888888891E-2</v>
      </c>
      <c r="L10">
        <v>8</v>
      </c>
      <c r="M10" s="118">
        <v>3.2789351851851854E-2</v>
      </c>
      <c r="N10">
        <v>7</v>
      </c>
      <c r="O10" s="118">
        <v>8.9236111111111113E-3</v>
      </c>
      <c r="P10">
        <v>8</v>
      </c>
      <c r="Q10" s="119">
        <v>4.1712962962962959E-2</v>
      </c>
      <c r="R10" s="8">
        <v>41</v>
      </c>
      <c r="S10" s="8">
        <v>90</v>
      </c>
    </row>
    <row r="11" spans="1:19" ht="14.9" customHeight="1">
      <c r="A11" s="7">
        <v>7</v>
      </c>
      <c r="B11" t="s">
        <v>212</v>
      </c>
      <c r="C11" t="s">
        <v>754</v>
      </c>
      <c r="D11">
        <v>1970</v>
      </c>
      <c r="E11">
        <v>98</v>
      </c>
      <c r="F11" s="10" t="s">
        <v>109</v>
      </c>
      <c r="G11" s="7" t="s">
        <v>50</v>
      </c>
      <c r="H11" s="7">
        <v>1</v>
      </c>
      <c r="I11" s="118">
        <v>8.3680555555555557E-3</v>
      </c>
      <c r="J11">
        <v>10</v>
      </c>
      <c r="K11" s="118">
        <v>2.4571759259259262E-2</v>
      </c>
      <c r="L11">
        <v>6</v>
      </c>
      <c r="M11" s="118">
        <v>3.2939814814814811E-2</v>
      </c>
      <c r="N11">
        <v>8</v>
      </c>
      <c r="O11" s="118">
        <v>8.8078703703703704E-3</v>
      </c>
      <c r="P11">
        <v>6</v>
      </c>
      <c r="Q11" s="119">
        <v>4.1747685185185186E-2</v>
      </c>
      <c r="R11" s="8">
        <v>50</v>
      </c>
      <c r="S11" s="8">
        <v>89</v>
      </c>
    </row>
    <row r="12" spans="1:19" ht="14.9" customHeight="1">
      <c r="A12" s="7">
        <v>8</v>
      </c>
      <c r="B12" t="s">
        <v>151</v>
      </c>
      <c r="C12" t="s">
        <v>483</v>
      </c>
      <c r="D12">
        <v>1970</v>
      </c>
      <c r="E12">
        <v>29</v>
      </c>
      <c r="F12" s="10" t="s">
        <v>109</v>
      </c>
      <c r="G12" s="7" t="s">
        <v>50</v>
      </c>
      <c r="H12" s="7">
        <v>2</v>
      </c>
      <c r="I12" s="118">
        <v>8.1249999999999985E-3</v>
      </c>
      <c r="J12">
        <v>8</v>
      </c>
      <c r="K12" s="118">
        <v>2.7210648148148147E-2</v>
      </c>
      <c r="L12">
        <v>10</v>
      </c>
      <c r="M12" s="118">
        <v>3.5335648148148151E-2</v>
      </c>
      <c r="N12">
        <v>9</v>
      </c>
      <c r="O12" s="118">
        <v>7.7662037037037031E-3</v>
      </c>
      <c r="P12">
        <v>1</v>
      </c>
      <c r="Q12" s="119">
        <v>4.3101851851851856E-2</v>
      </c>
      <c r="R12" s="8">
        <v>46</v>
      </c>
      <c r="S12" s="8">
        <v>88</v>
      </c>
    </row>
    <row r="13" spans="1:19" ht="14.9" customHeight="1">
      <c r="A13" s="7">
        <v>9</v>
      </c>
      <c r="B13" t="s">
        <v>38</v>
      </c>
      <c r="C13" t="s">
        <v>34</v>
      </c>
      <c r="D13">
        <v>1974</v>
      </c>
      <c r="E13">
        <v>305</v>
      </c>
      <c r="F13" s="10" t="s">
        <v>109</v>
      </c>
      <c r="G13" s="7" t="s">
        <v>29</v>
      </c>
      <c r="H13" s="7">
        <v>5</v>
      </c>
      <c r="I13" s="118">
        <v>8.1712962962962963E-3</v>
      </c>
      <c r="J13">
        <v>9</v>
      </c>
      <c r="K13" s="118">
        <v>2.4340277777777777E-2</v>
      </c>
      <c r="L13">
        <v>5</v>
      </c>
      <c r="M13" s="118">
        <v>3.2511574074074075E-2</v>
      </c>
      <c r="N13">
        <v>5</v>
      </c>
      <c r="O13" s="118">
        <v>1.2256944444444444E-2</v>
      </c>
      <c r="P13">
        <v>21</v>
      </c>
      <c r="Q13" s="119">
        <v>4.476851851851852E-2</v>
      </c>
      <c r="R13" s="8">
        <v>40</v>
      </c>
      <c r="S13" s="8">
        <v>87</v>
      </c>
    </row>
    <row r="14" spans="1:19" ht="14.9" customHeight="1">
      <c r="A14" s="7">
        <v>10</v>
      </c>
      <c r="B14" t="s">
        <v>309</v>
      </c>
      <c r="C14" t="s">
        <v>476</v>
      </c>
      <c r="D14">
        <v>1973</v>
      </c>
      <c r="E14">
        <v>27</v>
      </c>
      <c r="F14" s="10" t="s">
        <v>109</v>
      </c>
      <c r="G14" s="7" t="s">
        <v>50</v>
      </c>
      <c r="H14" s="7">
        <v>3</v>
      </c>
      <c r="I14" s="118">
        <v>8.8888888888888889E-3</v>
      </c>
      <c r="J14">
        <v>13</v>
      </c>
      <c r="K14" s="118">
        <v>2.6631944444444444E-2</v>
      </c>
      <c r="L14">
        <v>9</v>
      </c>
      <c r="M14" s="118">
        <v>3.5520833333333328E-2</v>
      </c>
      <c r="N14">
        <v>10</v>
      </c>
      <c r="O14" s="118">
        <v>9.6990740740740735E-3</v>
      </c>
      <c r="P14">
        <v>12</v>
      </c>
      <c r="Q14" s="119">
        <v>4.521990740740741E-2</v>
      </c>
      <c r="R14" s="8">
        <v>43</v>
      </c>
      <c r="S14" s="8">
        <v>86</v>
      </c>
    </row>
    <row r="15" spans="1:19" ht="14.9" customHeight="1">
      <c r="A15" s="7">
        <v>11</v>
      </c>
      <c r="B15" t="s">
        <v>299</v>
      </c>
      <c r="C15" t="s">
        <v>210</v>
      </c>
      <c r="D15">
        <v>1989</v>
      </c>
      <c r="E15">
        <v>90</v>
      </c>
      <c r="F15" s="10" t="s">
        <v>109</v>
      </c>
      <c r="G15" s="7" t="s">
        <v>24</v>
      </c>
      <c r="H15" s="7">
        <v>2</v>
      </c>
      <c r="I15" s="118">
        <v>8.1249999999999985E-3</v>
      </c>
      <c r="J15">
        <v>7</v>
      </c>
      <c r="K15" s="118">
        <v>2.855324074074074E-2</v>
      </c>
      <c r="L15">
        <v>12</v>
      </c>
      <c r="M15" s="118">
        <v>3.667824074074074E-2</v>
      </c>
      <c r="N15">
        <v>11</v>
      </c>
      <c r="O15" s="118">
        <v>9.432870370370371E-3</v>
      </c>
      <c r="P15">
        <v>11</v>
      </c>
      <c r="Q15" s="119">
        <v>4.611111111111111E-2</v>
      </c>
      <c r="R15" s="8">
        <v>46</v>
      </c>
      <c r="S15" s="8">
        <v>85</v>
      </c>
    </row>
    <row r="16" spans="1:19" ht="14.9" customHeight="1">
      <c r="A16" s="7">
        <v>12</v>
      </c>
      <c r="B16" t="s">
        <v>755</v>
      </c>
      <c r="C16" t="s">
        <v>476</v>
      </c>
      <c r="D16">
        <v>1970</v>
      </c>
      <c r="E16">
        <v>85</v>
      </c>
      <c r="F16" s="10" t="s">
        <v>109</v>
      </c>
      <c r="G16" s="7" t="s">
        <v>50</v>
      </c>
      <c r="H16" s="7">
        <v>4</v>
      </c>
      <c r="I16" s="118">
        <v>8.5416666666666679E-3</v>
      </c>
      <c r="J16">
        <v>11</v>
      </c>
      <c r="K16" s="118">
        <v>2.9027777777777777E-2</v>
      </c>
      <c r="L16">
        <v>13</v>
      </c>
      <c r="M16" s="118">
        <v>3.7569444444444447E-2</v>
      </c>
      <c r="N16">
        <v>13</v>
      </c>
      <c r="O16" s="118">
        <v>9.3402777777777772E-3</v>
      </c>
      <c r="P16">
        <v>10</v>
      </c>
      <c r="Q16" s="119">
        <v>4.6909722222222221E-2</v>
      </c>
      <c r="R16" s="8">
        <v>41</v>
      </c>
      <c r="S16" s="8">
        <v>84</v>
      </c>
    </row>
    <row r="17" spans="1:19" ht="14.9" customHeight="1">
      <c r="A17" s="7">
        <v>13</v>
      </c>
      <c r="B17" t="s">
        <v>389</v>
      </c>
      <c r="C17" t="s">
        <v>756</v>
      </c>
      <c r="D17">
        <v>2002</v>
      </c>
      <c r="E17">
        <v>91</v>
      </c>
      <c r="F17" s="10" t="s">
        <v>109</v>
      </c>
      <c r="G17" s="7" t="s">
        <v>42</v>
      </c>
      <c r="H17" s="7">
        <v>1</v>
      </c>
      <c r="I17" s="118">
        <v>8.819444444444444E-3</v>
      </c>
      <c r="J17">
        <v>12</v>
      </c>
      <c r="K17" s="118">
        <v>2.7928240740740743E-2</v>
      </c>
      <c r="L17">
        <v>11</v>
      </c>
      <c r="M17" s="118">
        <v>3.6747685185185182E-2</v>
      </c>
      <c r="N17">
        <v>12</v>
      </c>
      <c r="O17" s="118">
        <v>1.0266203703703703E-2</v>
      </c>
      <c r="P17">
        <v>16</v>
      </c>
      <c r="Q17" s="119">
        <v>4.701388888888889E-2</v>
      </c>
      <c r="R17" s="8">
        <v>50</v>
      </c>
      <c r="S17" s="8">
        <v>100</v>
      </c>
    </row>
    <row r="18" spans="1:19" ht="14.9" customHeight="1">
      <c r="A18" s="7">
        <v>14</v>
      </c>
      <c r="B18" t="s">
        <v>33</v>
      </c>
      <c r="C18" t="s">
        <v>34</v>
      </c>
      <c r="D18">
        <v>1980</v>
      </c>
      <c r="E18">
        <v>205</v>
      </c>
      <c r="F18" s="10" t="s">
        <v>109</v>
      </c>
      <c r="G18" s="7" t="s">
        <v>27</v>
      </c>
      <c r="H18" s="7">
        <v>1</v>
      </c>
      <c r="I18" s="118">
        <v>9.432870370370371E-3</v>
      </c>
      <c r="J18">
        <v>15</v>
      </c>
      <c r="K18" s="118">
        <v>2.9398148148148149E-2</v>
      </c>
      <c r="L18">
        <v>15</v>
      </c>
      <c r="M18" s="118">
        <v>3.8831018518518515E-2</v>
      </c>
      <c r="N18">
        <v>14</v>
      </c>
      <c r="O18" s="118">
        <v>9.7222222222222224E-3</v>
      </c>
      <c r="P18">
        <v>13</v>
      </c>
      <c r="Q18" s="119">
        <v>4.8553240740740744E-2</v>
      </c>
      <c r="R18" s="8">
        <v>50</v>
      </c>
      <c r="S18" s="8">
        <v>96</v>
      </c>
    </row>
    <row r="19" spans="1:19" ht="14.9" customHeight="1">
      <c r="A19" s="7">
        <v>15</v>
      </c>
      <c r="B19" t="s">
        <v>154</v>
      </c>
      <c r="C19" t="s">
        <v>34</v>
      </c>
      <c r="D19">
        <v>1989</v>
      </c>
      <c r="E19">
        <v>81</v>
      </c>
      <c r="F19" s="10" t="s">
        <v>109</v>
      </c>
      <c r="G19" s="7" t="s">
        <v>35</v>
      </c>
      <c r="H19" s="7">
        <v>1</v>
      </c>
      <c r="I19" s="118">
        <v>9.6527777777777775E-3</v>
      </c>
      <c r="J19">
        <v>17</v>
      </c>
      <c r="K19" s="118">
        <v>2.9374999999999998E-2</v>
      </c>
      <c r="L19">
        <v>14</v>
      </c>
      <c r="M19" s="118">
        <v>3.9027777777777779E-2</v>
      </c>
      <c r="N19">
        <v>15</v>
      </c>
      <c r="O19" s="118">
        <v>1.0219907407407408E-2</v>
      </c>
      <c r="P19">
        <v>15</v>
      </c>
      <c r="Q19" s="119">
        <v>4.9247685185185186E-2</v>
      </c>
      <c r="R19" s="8">
        <v>50</v>
      </c>
      <c r="S19" s="8">
        <v>93</v>
      </c>
    </row>
    <row r="20" spans="1:19" ht="14.9" customHeight="1">
      <c r="A20" s="7">
        <v>16</v>
      </c>
      <c r="B20" t="s">
        <v>195</v>
      </c>
      <c r="C20" t="s">
        <v>31</v>
      </c>
      <c r="D20">
        <v>1967</v>
      </c>
      <c r="E20">
        <v>70</v>
      </c>
      <c r="F20" s="10" t="s">
        <v>109</v>
      </c>
      <c r="G20" s="7" t="s">
        <v>50</v>
      </c>
      <c r="H20" s="7">
        <v>5</v>
      </c>
      <c r="I20" s="118">
        <v>9.432870370370371E-3</v>
      </c>
      <c r="J20">
        <v>16</v>
      </c>
      <c r="K20" s="118">
        <v>3.0763888888888886E-2</v>
      </c>
      <c r="L20">
        <v>17</v>
      </c>
      <c r="M20" s="118">
        <v>4.0196759259259258E-2</v>
      </c>
      <c r="N20">
        <v>16</v>
      </c>
      <c r="O20" s="118">
        <v>9.9421296296296289E-3</v>
      </c>
      <c r="P20">
        <v>14</v>
      </c>
      <c r="Q20" s="119">
        <v>5.0138888888888893E-2</v>
      </c>
      <c r="R20" s="8">
        <v>40</v>
      </c>
      <c r="S20" s="8">
        <v>83</v>
      </c>
    </row>
    <row r="21" spans="1:19" ht="14.9" customHeight="1">
      <c r="A21" s="7">
        <v>17</v>
      </c>
      <c r="B21" t="s">
        <v>757</v>
      </c>
      <c r="C21" t="s">
        <v>380</v>
      </c>
      <c r="D21">
        <v>1983</v>
      </c>
      <c r="E21">
        <v>97</v>
      </c>
      <c r="F21" s="10" t="s">
        <v>109</v>
      </c>
      <c r="G21" s="7" t="s">
        <v>27</v>
      </c>
      <c r="H21" s="7">
        <v>2</v>
      </c>
      <c r="I21" s="118">
        <v>9.3981481481481485E-3</v>
      </c>
      <c r="J21">
        <v>14</v>
      </c>
      <c r="K21" s="118">
        <v>3.2372685185185185E-2</v>
      </c>
      <c r="L21">
        <v>18</v>
      </c>
      <c r="M21" s="118">
        <v>4.1770833333333333E-2</v>
      </c>
      <c r="N21">
        <v>18</v>
      </c>
      <c r="O21" s="118">
        <v>8.9930555555555545E-3</v>
      </c>
      <c r="P21">
        <v>9</v>
      </c>
      <c r="Q21" s="119">
        <v>5.0763888888888886E-2</v>
      </c>
      <c r="R21" s="8">
        <v>46</v>
      </c>
      <c r="S21" s="8">
        <v>91</v>
      </c>
    </row>
    <row r="22" spans="1:19" ht="14.9" customHeight="1">
      <c r="A22" s="7">
        <v>18</v>
      </c>
      <c r="B22" t="s">
        <v>758</v>
      </c>
      <c r="C22" t="s">
        <v>759</v>
      </c>
      <c r="D22">
        <v>1962</v>
      </c>
      <c r="E22">
        <v>94</v>
      </c>
      <c r="G22" s="7" t="s">
        <v>69</v>
      </c>
      <c r="H22" s="7">
        <v>1</v>
      </c>
      <c r="I22" s="118">
        <v>1.0324074074074074E-2</v>
      </c>
      <c r="J22">
        <v>18</v>
      </c>
      <c r="K22" s="118">
        <v>2.9976851851851852E-2</v>
      </c>
      <c r="L22">
        <v>16</v>
      </c>
      <c r="M22" s="118">
        <v>4.0300925925925928E-2</v>
      </c>
      <c r="N22">
        <v>17</v>
      </c>
      <c r="O22" s="118">
        <v>1.1562499999999998E-2</v>
      </c>
      <c r="P22">
        <v>20</v>
      </c>
      <c r="Q22" s="119">
        <v>5.1863425925925931E-2</v>
      </c>
    </row>
    <row r="23" spans="1:19" ht="14.9" customHeight="1">
      <c r="A23" s="7">
        <v>19</v>
      </c>
      <c r="B23" t="s">
        <v>760</v>
      </c>
      <c r="C23" t="s">
        <v>72</v>
      </c>
      <c r="D23">
        <v>1965</v>
      </c>
      <c r="E23">
        <v>84</v>
      </c>
      <c r="F23" s="10" t="s">
        <v>109</v>
      </c>
      <c r="G23" s="7" t="s">
        <v>50</v>
      </c>
      <c r="H23" s="7">
        <v>6</v>
      </c>
      <c r="I23" s="118">
        <v>1.0625000000000001E-2</v>
      </c>
      <c r="J23">
        <v>21</v>
      </c>
      <c r="K23" s="118">
        <v>3.259259259259259E-2</v>
      </c>
      <c r="L23">
        <v>20</v>
      </c>
      <c r="M23" s="118">
        <v>4.3217592592592592E-2</v>
      </c>
      <c r="N23">
        <v>19</v>
      </c>
      <c r="O23" s="118">
        <v>1.074074074074074E-2</v>
      </c>
      <c r="P23">
        <v>17</v>
      </c>
      <c r="Q23" s="119">
        <v>5.395833333333333E-2</v>
      </c>
      <c r="R23" s="8">
        <v>39</v>
      </c>
      <c r="S23" s="8">
        <v>82</v>
      </c>
    </row>
    <row r="24" spans="1:19" ht="14.9" customHeight="1">
      <c r="A24" s="7">
        <v>20</v>
      </c>
      <c r="B24" t="s">
        <v>348</v>
      </c>
      <c r="C24" t="s">
        <v>761</v>
      </c>
      <c r="D24">
        <v>1971</v>
      </c>
      <c r="E24">
        <v>89</v>
      </c>
      <c r="F24" s="10" t="s">
        <v>109</v>
      </c>
      <c r="G24" s="7" t="s">
        <v>50</v>
      </c>
      <c r="H24" s="7">
        <v>7</v>
      </c>
      <c r="I24" s="118">
        <v>1.1273148148148148E-2</v>
      </c>
      <c r="J24">
        <v>23</v>
      </c>
      <c r="K24" s="118">
        <v>3.2569444444444443E-2</v>
      </c>
      <c r="L24">
        <v>19</v>
      </c>
      <c r="M24" s="118">
        <v>4.3842592592592593E-2</v>
      </c>
      <c r="N24">
        <v>20</v>
      </c>
      <c r="O24" s="118">
        <v>1.1203703703703704E-2</v>
      </c>
      <c r="P24">
        <v>18</v>
      </c>
      <c r="Q24" s="119">
        <v>5.5046296296296295E-2</v>
      </c>
      <c r="R24" s="8">
        <v>38</v>
      </c>
      <c r="S24" s="8">
        <v>81</v>
      </c>
    </row>
    <row r="25" spans="1:19" ht="14.9" customHeight="1">
      <c r="A25" s="7">
        <v>21</v>
      </c>
      <c r="B25" t="s">
        <v>762</v>
      </c>
      <c r="C25" t="s">
        <v>763</v>
      </c>
      <c r="D25">
        <v>1973</v>
      </c>
      <c r="E25">
        <v>95</v>
      </c>
      <c r="G25" s="7" t="s">
        <v>45</v>
      </c>
      <c r="H25" s="7">
        <v>1</v>
      </c>
      <c r="I25" s="118">
        <v>1.0497685185185186E-2</v>
      </c>
      <c r="J25">
        <v>20</v>
      </c>
      <c r="K25" s="118">
        <v>3.3402777777777774E-2</v>
      </c>
      <c r="L25">
        <v>23</v>
      </c>
      <c r="M25" s="118">
        <v>4.3900462962962961E-2</v>
      </c>
      <c r="N25">
        <v>21</v>
      </c>
      <c r="O25" s="118">
        <v>1.1249999999999998E-2</v>
      </c>
      <c r="P25">
        <v>19</v>
      </c>
      <c r="Q25" s="119">
        <v>5.5150462962962964E-2</v>
      </c>
      <c r="R25" s="8">
        <v>50</v>
      </c>
      <c r="S25" s="8">
        <v>90</v>
      </c>
    </row>
    <row r="26" spans="1:19" ht="14.9" customHeight="1">
      <c r="A26" s="7">
        <v>22</v>
      </c>
      <c r="B26" t="s">
        <v>92</v>
      </c>
      <c r="C26" t="s">
        <v>34</v>
      </c>
      <c r="D26">
        <v>1963</v>
      </c>
      <c r="E26">
        <v>82</v>
      </c>
      <c r="F26" s="10" t="s">
        <v>109</v>
      </c>
      <c r="G26" s="7" t="s">
        <v>69</v>
      </c>
      <c r="H26" s="7">
        <v>2</v>
      </c>
      <c r="I26" s="118">
        <v>1.0335648148148148E-2</v>
      </c>
      <c r="J26">
        <v>19</v>
      </c>
      <c r="K26" s="118">
        <v>3.3587962962962965E-2</v>
      </c>
      <c r="L26">
        <v>24</v>
      </c>
      <c r="M26" s="118">
        <v>4.3923611111111115E-2</v>
      </c>
      <c r="N26">
        <v>22</v>
      </c>
      <c r="O26" s="118">
        <v>1.2939814814814814E-2</v>
      </c>
      <c r="P26">
        <v>23</v>
      </c>
      <c r="Q26" s="119">
        <v>5.6863425925925921E-2</v>
      </c>
      <c r="R26" s="8">
        <v>50</v>
      </c>
      <c r="S26" s="8">
        <v>80</v>
      </c>
    </row>
    <row r="27" spans="1:19" ht="14.9" customHeight="1">
      <c r="A27" s="7">
        <v>23</v>
      </c>
      <c r="B27" t="s">
        <v>44</v>
      </c>
      <c r="C27" t="s">
        <v>764</v>
      </c>
      <c r="D27">
        <v>1954</v>
      </c>
      <c r="E27">
        <v>62</v>
      </c>
      <c r="F27" s="10" t="s">
        <v>109</v>
      </c>
      <c r="G27" s="7" t="s">
        <v>45</v>
      </c>
      <c r="H27" s="7">
        <v>2</v>
      </c>
      <c r="I27" s="118">
        <v>1.1006944444444444E-2</v>
      </c>
      <c r="J27">
        <v>22</v>
      </c>
      <c r="K27" s="118">
        <v>3.3032407407407406E-2</v>
      </c>
      <c r="L27">
        <v>22</v>
      </c>
      <c r="M27" s="118">
        <v>4.403935185185185E-2</v>
      </c>
      <c r="N27">
        <v>23</v>
      </c>
      <c r="O27" s="118">
        <v>1.3599537037037037E-2</v>
      </c>
      <c r="P27">
        <v>24</v>
      </c>
      <c r="Q27" s="119">
        <v>5.7638888888888885E-2</v>
      </c>
      <c r="R27" s="8">
        <v>46</v>
      </c>
      <c r="S27" s="8">
        <v>89</v>
      </c>
    </row>
    <row r="28" spans="1:19" ht="14.9" customHeight="1">
      <c r="A28" s="7">
        <v>24</v>
      </c>
      <c r="B28" t="s">
        <v>79</v>
      </c>
      <c r="C28" t="s">
        <v>34</v>
      </c>
      <c r="D28">
        <v>1950</v>
      </c>
      <c r="E28">
        <v>93</v>
      </c>
      <c r="F28" s="10" t="s">
        <v>109</v>
      </c>
      <c r="G28" s="7" t="s">
        <v>156</v>
      </c>
      <c r="H28" s="7">
        <v>1</v>
      </c>
      <c r="I28" s="118">
        <v>1.2847222222222223E-2</v>
      </c>
      <c r="J28">
        <v>25</v>
      </c>
      <c r="K28" s="118">
        <v>3.2615740740740744E-2</v>
      </c>
      <c r="L28">
        <v>21</v>
      </c>
      <c r="M28" s="118">
        <v>4.5462962962962962E-2</v>
      </c>
      <c r="N28">
        <v>24</v>
      </c>
      <c r="O28" s="118">
        <v>1.2939814814814814E-2</v>
      </c>
      <c r="P28">
        <v>22</v>
      </c>
      <c r="Q28" s="119">
        <v>5.8402777777777776E-2</v>
      </c>
      <c r="R28" s="8">
        <v>50</v>
      </c>
      <c r="S28" s="8">
        <v>79</v>
      </c>
    </row>
    <row r="29" spans="1:19" ht="14.9" customHeight="1">
      <c r="A29" s="7">
        <v>25</v>
      </c>
      <c r="B29" t="s">
        <v>765</v>
      </c>
      <c r="C29" t="s">
        <v>210</v>
      </c>
      <c r="D29">
        <v>1986</v>
      </c>
      <c r="E29">
        <v>88</v>
      </c>
      <c r="F29" s="10" t="s">
        <v>109</v>
      </c>
      <c r="G29" s="7" t="s">
        <v>24</v>
      </c>
      <c r="H29" s="7">
        <v>3</v>
      </c>
      <c r="I29" s="118">
        <v>1.2418981481481482E-2</v>
      </c>
      <c r="J29">
        <v>24</v>
      </c>
      <c r="K29" s="118">
        <v>3.6724537037037035E-2</v>
      </c>
      <c r="L29">
        <v>25</v>
      </c>
      <c r="M29" s="118">
        <v>4.9143518518518524E-2</v>
      </c>
      <c r="N29">
        <v>25</v>
      </c>
      <c r="O29" s="118">
        <v>1.5706018518518518E-2</v>
      </c>
      <c r="P29">
        <v>25</v>
      </c>
      <c r="Q29" s="119">
        <v>6.4849537037037039E-2</v>
      </c>
      <c r="R29" s="8">
        <v>43</v>
      </c>
      <c r="S29" s="8">
        <v>78</v>
      </c>
    </row>
    <row r="30" spans="1:19" ht="12.75" customHeight="1">
      <c r="A30" s="7">
        <v>26</v>
      </c>
      <c r="B30" t="s">
        <v>80</v>
      </c>
      <c r="C30" t="s">
        <v>34</v>
      </c>
      <c r="D30">
        <v>1949</v>
      </c>
      <c r="E30">
        <v>92</v>
      </c>
      <c r="F30" s="10" t="s">
        <v>109</v>
      </c>
      <c r="G30" s="7" t="s">
        <v>156</v>
      </c>
      <c r="H30" s="7">
        <v>2</v>
      </c>
      <c r="I30" s="118">
        <v>1.3946759259259258E-2</v>
      </c>
      <c r="J30">
        <v>26</v>
      </c>
      <c r="K30" s="118">
        <v>3.7361111111111109E-2</v>
      </c>
      <c r="L30">
        <v>26</v>
      </c>
      <c r="M30" s="118">
        <v>5.1307870370370372E-2</v>
      </c>
      <c r="N30">
        <v>26</v>
      </c>
      <c r="O30" s="118">
        <v>1.681712962962963E-2</v>
      </c>
      <c r="P30">
        <v>26</v>
      </c>
      <c r="Q30" s="119">
        <v>6.8125000000000005E-2</v>
      </c>
      <c r="R30" s="8">
        <v>46</v>
      </c>
      <c r="S30" s="8">
        <v>77</v>
      </c>
    </row>
  </sheetData>
  <sheetProtection selectLockedCells="1" selectUnlockedCells="1"/>
  <mergeCells count="2">
    <mergeCell ref="A1:Q1"/>
    <mergeCell ref="A2:Q2"/>
  </mergeCells>
  <pageMargins left="0.59027777777777779" right="0.5902777777777777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6" sqref="A6"/>
    </sheetView>
  </sheetViews>
  <sheetFormatPr defaultColWidth="8.81640625" defaultRowHeight="12.75" customHeight="1"/>
  <cols>
    <col min="1" max="1" width="4.26953125" style="7" customWidth="1"/>
    <col min="2" max="2" width="48.54296875" customWidth="1"/>
    <col min="3" max="3" width="20.1796875" customWidth="1"/>
    <col min="4" max="4" width="9" style="8" customWidth="1"/>
    <col min="5" max="6" width="4.26953125" style="8" customWidth="1"/>
  </cols>
  <sheetData>
    <row r="1" spans="1:6" ht="16.149999999999999" customHeight="1">
      <c r="A1" s="181" t="s">
        <v>123</v>
      </c>
      <c r="B1" s="181"/>
      <c r="C1" s="181"/>
      <c r="D1" s="181"/>
      <c r="E1"/>
      <c r="F1"/>
    </row>
    <row r="2" spans="1:6" ht="15" customHeight="1">
      <c r="A2" s="181" t="s">
        <v>124</v>
      </c>
      <c r="B2" s="181"/>
      <c r="C2" s="181"/>
      <c r="D2" s="181"/>
      <c r="E2"/>
      <c r="F2"/>
    </row>
    <row r="3" spans="1:6" ht="15" customHeight="1">
      <c r="A3" s="12"/>
      <c r="D3"/>
      <c r="E3"/>
      <c r="F3"/>
    </row>
    <row r="4" spans="1:6" ht="15" customHeight="1">
      <c r="A4" s="182" t="s">
        <v>126</v>
      </c>
      <c r="B4" s="182"/>
      <c r="C4" s="182"/>
      <c r="D4" s="182"/>
      <c r="E4" s="7"/>
      <c r="F4" s="7"/>
    </row>
    <row r="5" spans="1:6" ht="16.149999999999999" customHeight="1">
      <c r="A5" s="26" t="s">
        <v>127</v>
      </c>
      <c r="B5" s="27" t="s">
        <v>1</v>
      </c>
      <c r="C5" s="27" t="s">
        <v>2</v>
      </c>
      <c r="D5" s="28" t="s">
        <v>128</v>
      </c>
    </row>
    <row r="6" spans="1:6" ht="16.149999999999999" customHeight="1">
      <c r="A6" s="29">
        <v>1</v>
      </c>
      <c r="B6" s="30" t="s">
        <v>129</v>
      </c>
      <c r="C6" s="30" t="s">
        <v>112</v>
      </c>
      <c r="D6" s="31">
        <v>272</v>
      </c>
    </row>
    <row r="7" spans="1:6" ht="16.149999999999999" customHeight="1">
      <c r="A7" s="32">
        <v>2</v>
      </c>
      <c r="B7" s="33" t="s">
        <v>130</v>
      </c>
      <c r="C7" s="33" t="s">
        <v>57</v>
      </c>
      <c r="D7" s="34">
        <v>264</v>
      </c>
    </row>
    <row r="8" spans="1:6" ht="16.149999999999999" customHeight="1">
      <c r="A8" s="35">
        <v>3</v>
      </c>
      <c r="B8" s="36" t="s">
        <v>131</v>
      </c>
      <c r="C8" s="36" t="s">
        <v>34</v>
      </c>
      <c r="D8" s="37">
        <v>244</v>
      </c>
    </row>
    <row r="9" spans="1:6" ht="16.149999999999999" customHeight="1">
      <c r="A9"/>
    </row>
    <row r="10" spans="1:6" ht="16.149999999999999" customHeight="1">
      <c r="A10" s="182" t="s">
        <v>132</v>
      </c>
      <c r="B10" s="182"/>
      <c r="C10" s="182"/>
      <c r="D10" s="182"/>
    </row>
    <row r="11" spans="1:6" ht="16.149999999999999" customHeight="1">
      <c r="A11" s="26" t="s">
        <v>127</v>
      </c>
      <c r="B11" s="27" t="s">
        <v>1</v>
      </c>
      <c r="C11" s="27" t="s">
        <v>2</v>
      </c>
      <c r="D11" s="28" t="s">
        <v>128</v>
      </c>
    </row>
    <row r="12" spans="1:6" ht="16.149999999999999" customHeight="1">
      <c r="A12" s="29">
        <v>1</v>
      </c>
      <c r="B12" s="30" t="s">
        <v>133</v>
      </c>
      <c r="C12" s="30" t="s">
        <v>125</v>
      </c>
      <c r="D12" s="38">
        <v>193</v>
      </c>
    </row>
    <row r="13" spans="1:6" ht="16.149999999999999" customHeight="1">
      <c r="A13" s="32">
        <v>2</v>
      </c>
      <c r="B13" s="33" t="s">
        <v>134</v>
      </c>
      <c r="C13" s="33" t="s">
        <v>34</v>
      </c>
      <c r="D13" s="39">
        <v>187</v>
      </c>
    </row>
    <row r="14" spans="1:6" ht="16.149999999999999" customHeight="1">
      <c r="A14" s="35">
        <v>3</v>
      </c>
      <c r="B14" s="36" t="s">
        <v>135</v>
      </c>
      <c r="C14" s="36" t="s">
        <v>112</v>
      </c>
      <c r="D14" s="40">
        <v>179</v>
      </c>
    </row>
  </sheetData>
  <sheetProtection selectLockedCells="1" selectUnlockedCells="1"/>
  <mergeCells count="4">
    <mergeCell ref="A1:D1"/>
    <mergeCell ref="A2:D2"/>
    <mergeCell ref="A4:D4"/>
    <mergeCell ref="A10:D10"/>
  </mergeCells>
  <pageMargins left="0.59027777777777779" right="0.5902777777777777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261"/>
  <sheetViews>
    <sheetView tabSelected="1" zoomScale="115" zoomScaleNormal="115" workbookViewId="0">
      <pane ySplit="4" topLeftCell="A5" activePane="bottomLeft" state="frozen"/>
      <selection pane="bottomLeft" activeCell="B1" sqref="B1"/>
    </sheetView>
  </sheetViews>
  <sheetFormatPr defaultColWidth="9.1796875" defaultRowHeight="12.75" customHeight="1"/>
  <cols>
    <col min="1" max="1" width="4.26953125" style="5" customWidth="1"/>
    <col min="2" max="2" width="21.26953125" style="1" customWidth="1"/>
    <col min="3" max="3" width="21" style="1" customWidth="1"/>
    <col min="4" max="4" width="6" style="2" customWidth="1"/>
    <col min="5" max="5" width="4.26953125" style="2" customWidth="1"/>
    <col min="6" max="6" width="3.7265625" style="41" customWidth="1"/>
    <col min="7" max="7" width="6.7265625" style="3" customWidth="1"/>
    <col min="8" max="8" width="5" style="1" customWidth="1"/>
    <col min="9" max="9" width="4.26953125" style="127" customWidth="1"/>
    <col min="10" max="10" width="4.26953125" style="2" customWidth="1"/>
    <col min="11" max="11" width="4.26953125" style="127" customWidth="1"/>
    <col min="12" max="12" width="4.453125" style="2" customWidth="1"/>
    <col min="13" max="13" width="4.26953125" style="127" hidden="1" customWidth="1"/>
    <col min="14" max="14" width="4.453125" style="2" hidden="1" customWidth="1"/>
    <col min="15" max="15" width="4.26953125" style="4" hidden="1" customWidth="1"/>
    <col min="16" max="16" width="4.453125" style="2" hidden="1" customWidth="1"/>
    <col min="17" max="17" width="4.26953125" style="127" customWidth="1"/>
    <col min="18" max="18" width="4.26953125" style="2" customWidth="1"/>
    <col min="19" max="19" width="4.26953125" style="127" customWidth="1"/>
    <col min="20" max="20" width="4.26953125" style="2" customWidth="1"/>
    <col min="21" max="21" width="4.1796875" style="127" customWidth="1"/>
    <col min="22" max="22" width="4.26953125" style="2" customWidth="1"/>
    <col min="23" max="23" width="4.26953125" style="127" customWidth="1"/>
    <col min="24" max="24" width="4.26953125" style="2" customWidth="1"/>
    <col min="25" max="25" width="4.26953125" style="127" hidden="1" customWidth="1"/>
    <col min="26" max="26" width="4.26953125" style="2" hidden="1" customWidth="1"/>
    <col min="27" max="27" width="4.26953125" style="127" customWidth="1"/>
    <col min="28" max="28" width="4.26953125" style="2" customWidth="1"/>
    <col min="29" max="29" width="4.26953125" style="127" customWidth="1"/>
    <col min="30" max="30" width="4.1796875" style="2" customWidth="1"/>
    <col min="31" max="31" width="4.26953125" style="127" customWidth="1"/>
    <col min="32" max="32" width="4.1796875" style="2" customWidth="1"/>
    <col min="33" max="16384" width="9.1796875" style="1"/>
  </cols>
  <sheetData>
    <row r="1" spans="1:33" ht="12" customHeight="1">
      <c r="B1" s="5" t="s">
        <v>385</v>
      </c>
      <c r="C1" s="6"/>
      <c r="G1" s="179"/>
      <c r="H1" s="179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79"/>
    </row>
    <row r="2" spans="1:33" ht="12" customHeight="1">
      <c r="G2" s="179"/>
      <c r="H2" s="179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79"/>
    </row>
    <row r="3" spans="1:33" ht="12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1" t="s">
        <v>5</v>
      </c>
      <c r="G3" s="4" t="s">
        <v>6</v>
      </c>
      <c r="H3" s="2" t="s">
        <v>7</v>
      </c>
      <c r="I3" s="183" t="s">
        <v>8</v>
      </c>
      <c r="J3" s="183"/>
      <c r="K3" s="183" t="s">
        <v>9</v>
      </c>
      <c r="L3" s="183"/>
      <c r="M3" s="184" t="s">
        <v>10</v>
      </c>
      <c r="N3" s="184"/>
      <c r="O3" s="183" t="s">
        <v>11</v>
      </c>
      <c r="P3" s="183"/>
      <c r="Q3" s="183" t="s">
        <v>12</v>
      </c>
      <c r="R3" s="183"/>
      <c r="S3" s="183" t="s">
        <v>13</v>
      </c>
      <c r="T3" s="183"/>
      <c r="U3" s="183" t="s">
        <v>9</v>
      </c>
      <c r="V3" s="183"/>
      <c r="W3" s="183" t="s">
        <v>14</v>
      </c>
      <c r="X3" s="183"/>
      <c r="Y3" s="183" t="s">
        <v>15</v>
      </c>
      <c r="Z3" s="183"/>
      <c r="AA3" s="183" t="s">
        <v>16</v>
      </c>
      <c r="AB3" s="183"/>
      <c r="AC3" s="183" t="s">
        <v>17</v>
      </c>
      <c r="AD3" s="183"/>
      <c r="AE3" s="183" t="s">
        <v>210</v>
      </c>
      <c r="AF3" s="183"/>
    </row>
    <row r="4" spans="1:33" ht="12" customHeight="1">
      <c r="A4" s="124"/>
      <c r="B4" s="2"/>
      <c r="C4" s="2"/>
      <c r="G4" s="2"/>
      <c r="H4" s="2"/>
      <c r="I4" s="183"/>
      <c r="J4" s="183"/>
      <c r="K4" s="183" t="s">
        <v>18</v>
      </c>
      <c r="L4" s="183"/>
      <c r="M4" s="184"/>
      <c r="N4" s="184"/>
      <c r="O4" s="183" t="s">
        <v>19</v>
      </c>
      <c r="P4" s="183"/>
      <c r="Q4" s="183" t="s">
        <v>20</v>
      </c>
      <c r="R4" s="183"/>
      <c r="S4" s="183"/>
      <c r="T4" s="183"/>
      <c r="U4" s="183" t="s">
        <v>21</v>
      </c>
      <c r="V4" s="183"/>
      <c r="W4" s="183"/>
      <c r="X4" s="183"/>
      <c r="Y4" s="183" t="s">
        <v>22</v>
      </c>
      <c r="Z4" s="183"/>
      <c r="AA4" s="183"/>
      <c r="AB4" s="183"/>
      <c r="AC4" s="183"/>
      <c r="AD4" s="183"/>
      <c r="AE4" s="183"/>
      <c r="AF4" s="183"/>
    </row>
    <row r="5" spans="1:33" ht="12" customHeight="1">
      <c r="A5" s="124"/>
      <c r="B5" s="131"/>
      <c r="C5" s="131"/>
      <c r="D5" s="149"/>
      <c r="E5" s="150"/>
      <c r="F5" s="43"/>
      <c r="G5" s="46"/>
      <c r="H5" s="46"/>
      <c r="I5" s="120"/>
      <c r="J5" s="8"/>
      <c r="K5" s="120"/>
      <c r="L5" s="8"/>
      <c r="M5" s="8"/>
      <c r="N5" s="8"/>
      <c r="O5" s="43"/>
      <c r="P5" s="43"/>
      <c r="Q5" s="120"/>
      <c r="R5" s="8"/>
      <c r="S5" s="178"/>
      <c r="U5" s="178"/>
      <c r="W5" s="178"/>
      <c r="Y5" s="2"/>
      <c r="AA5" s="178"/>
      <c r="AC5" s="178"/>
      <c r="AE5" s="178"/>
    </row>
    <row r="6" spans="1:33" ht="15" customHeight="1">
      <c r="A6" s="128">
        <f>SUM(A4,1)</f>
        <v>1</v>
      </c>
      <c r="B6" t="s">
        <v>58</v>
      </c>
      <c r="C6" t="s">
        <v>31</v>
      </c>
      <c r="D6" s="9">
        <v>1981</v>
      </c>
      <c r="E6" s="10" t="s">
        <v>29</v>
      </c>
      <c r="F6" s="43">
        <v>1</v>
      </c>
      <c r="G6" s="45">
        <f t="shared" ref="G6:G69" si="0">IF((COUNT(I6:AF6)/2)&gt;=5,SUM(LARGE(I6:AF6,COUNT(I6:AF6)/2+1),LARGE(I6:AF6,COUNT(I6:AF6)/2+2),LARGE(I6:AF6,COUNT(I6:AF6)/2+3),LARGE(I6:AF6,COUNT(I6:AF6)/2+4),LARGE(I6:AF6,COUNT(I6:AF6)/2+5)),SUM(I6,K6,M6,O6,Q6,S6,U6,Y6,W6,,AA6,AC6,AE6))</f>
        <v>250</v>
      </c>
      <c r="H6" s="46">
        <f t="shared" ref="H6:H69" si="1">IF((COUNT(I6:AF6)/2)&gt;=5,SUM(LARGE(I6:AF6,1),LARGE(I6:AF6,2),LARGE(I6:AF6,3),LARGE(I6:AF6,4),LARGE(I6:AF6,5)),SUM(J6,L6,N6,P6,R6,T6,V6,X6,Z6,AB6,AD6,AF6))</f>
        <v>496</v>
      </c>
      <c r="I6" s="120">
        <v>46</v>
      </c>
      <c r="J6" s="8">
        <v>96</v>
      </c>
      <c r="K6" s="120">
        <v>50</v>
      </c>
      <c r="L6" s="8">
        <v>100</v>
      </c>
      <c r="M6" s="126"/>
      <c r="N6" s="50"/>
      <c r="O6" s="49"/>
      <c r="P6" s="50"/>
      <c r="Q6" s="120"/>
      <c r="R6" s="8"/>
      <c r="S6" s="120">
        <v>46</v>
      </c>
      <c r="T6" s="8">
        <v>91</v>
      </c>
      <c r="U6" s="133"/>
      <c r="V6" s="8"/>
      <c r="W6" s="120">
        <v>50</v>
      </c>
      <c r="X6" s="8">
        <v>100</v>
      </c>
      <c r="Y6" s="120"/>
      <c r="Z6" s="8"/>
      <c r="AA6" s="120">
        <v>50</v>
      </c>
      <c r="AB6" s="8">
        <v>100</v>
      </c>
      <c r="AC6" s="120">
        <v>50</v>
      </c>
      <c r="AD6" s="8">
        <v>96</v>
      </c>
      <c r="AE6" s="120">
        <v>50</v>
      </c>
      <c r="AF6" s="8">
        <v>100</v>
      </c>
    </row>
    <row r="7" spans="1:33" ht="15" customHeight="1">
      <c r="A7" s="128">
        <v>2</v>
      </c>
      <c r="B7" t="s">
        <v>254</v>
      </c>
      <c r="C7" t="s">
        <v>173</v>
      </c>
      <c r="D7" s="9">
        <v>1979</v>
      </c>
      <c r="E7" s="10" t="s">
        <v>29</v>
      </c>
      <c r="F7" s="43">
        <v>2</v>
      </c>
      <c r="G7" s="45">
        <f t="shared" si="0"/>
        <v>242</v>
      </c>
      <c r="H7" s="46">
        <f t="shared" si="1"/>
        <v>478</v>
      </c>
      <c r="I7" s="120"/>
      <c r="J7" s="8"/>
      <c r="K7" s="120">
        <v>46</v>
      </c>
      <c r="L7" s="8">
        <v>96</v>
      </c>
      <c r="M7" s="126"/>
      <c r="N7" s="50"/>
      <c r="O7" s="49"/>
      <c r="P7" s="50"/>
      <c r="Q7" s="120">
        <v>50</v>
      </c>
      <c r="R7" s="8">
        <v>93</v>
      </c>
      <c r="S7" s="120">
        <v>50</v>
      </c>
      <c r="T7" s="8">
        <v>93</v>
      </c>
      <c r="U7" s="133">
        <v>50</v>
      </c>
      <c r="V7" s="8">
        <v>100</v>
      </c>
      <c r="W7" s="120"/>
      <c r="X7" s="8"/>
      <c r="AA7" s="120">
        <v>46</v>
      </c>
      <c r="AB7" s="8">
        <v>96</v>
      </c>
      <c r="AC7" s="120"/>
      <c r="AD7" s="8"/>
      <c r="AE7" s="120"/>
      <c r="AF7" s="8"/>
    </row>
    <row r="8" spans="1:33" ht="15" customHeight="1">
      <c r="A8" s="128">
        <v>3</v>
      </c>
      <c r="B8" t="s">
        <v>161</v>
      </c>
      <c r="C8" t="s">
        <v>198</v>
      </c>
      <c r="D8" s="9">
        <v>1983</v>
      </c>
      <c r="E8" s="10" t="s">
        <v>29</v>
      </c>
      <c r="F8" s="44">
        <v>3</v>
      </c>
      <c r="G8" s="45">
        <f t="shared" si="0"/>
        <v>217</v>
      </c>
      <c r="H8" s="46">
        <f t="shared" si="1"/>
        <v>458</v>
      </c>
      <c r="I8" s="120">
        <v>43</v>
      </c>
      <c r="J8" s="8">
        <v>93</v>
      </c>
      <c r="K8" s="120"/>
      <c r="L8" s="8"/>
      <c r="M8" s="120"/>
      <c r="N8" s="8"/>
      <c r="O8" s="47"/>
      <c r="P8" s="43"/>
      <c r="Q8" s="120">
        <v>46</v>
      </c>
      <c r="R8" s="8">
        <v>91</v>
      </c>
      <c r="S8" s="120">
        <v>43</v>
      </c>
      <c r="T8" s="8">
        <v>90</v>
      </c>
      <c r="U8" s="133">
        <v>46</v>
      </c>
      <c r="V8" s="8">
        <v>96</v>
      </c>
      <c r="W8" s="120">
        <v>39</v>
      </c>
      <c r="X8" s="8">
        <v>88</v>
      </c>
      <c r="AA8" s="120"/>
      <c r="AB8" s="8"/>
      <c r="AC8" s="120"/>
      <c r="AD8" s="8"/>
      <c r="AE8" s="120"/>
      <c r="AF8" s="8"/>
    </row>
    <row r="9" spans="1:33" ht="15" customHeight="1">
      <c r="A9" s="128">
        <v>4</v>
      </c>
      <c r="B9" t="s">
        <v>51</v>
      </c>
      <c r="C9" t="s">
        <v>31</v>
      </c>
      <c r="D9" s="9">
        <v>1976</v>
      </c>
      <c r="E9" s="10" t="s">
        <v>29</v>
      </c>
      <c r="F9" s="43">
        <v>4</v>
      </c>
      <c r="G9" s="45">
        <f t="shared" si="0"/>
        <v>211</v>
      </c>
      <c r="H9" s="46">
        <f t="shared" si="1"/>
        <v>458</v>
      </c>
      <c r="I9" s="120">
        <v>39</v>
      </c>
      <c r="J9" s="8">
        <v>89</v>
      </c>
      <c r="K9" s="120">
        <v>41</v>
      </c>
      <c r="L9" s="8">
        <v>91</v>
      </c>
      <c r="M9" s="122"/>
      <c r="N9" s="43"/>
      <c r="O9" s="47"/>
      <c r="P9" s="43"/>
      <c r="Q9" s="120"/>
      <c r="R9" s="8"/>
      <c r="S9" s="120"/>
      <c r="T9" s="8"/>
      <c r="U9" s="133"/>
      <c r="V9" s="8"/>
      <c r="W9" s="120">
        <v>40</v>
      </c>
      <c r="X9" s="8">
        <v>89</v>
      </c>
      <c r="Y9" s="126"/>
      <c r="Z9" s="50"/>
      <c r="AA9" s="120">
        <v>41</v>
      </c>
      <c r="AB9" s="8">
        <v>91</v>
      </c>
      <c r="AC9" s="120">
        <v>43</v>
      </c>
      <c r="AD9" s="8">
        <v>91</v>
      </c>
      <c r="AE9" s="120">
        <v>46</v>
      </c>
      <c r="AF9" s="8">
        <v>96</v>
      </c>
    </row>
    <row r="10" spans="1:33" ht="15" customHeight="1">
      <c r="A10" s="128">
        <v>5</v>
      </c>
      <c r="B10" t="s">
        <v>169</v>
      </c>
      <c r="C10" t="s">
        <v>387</v>
      </c>
      <c r="D10" s="9">
        <v>1979</v>
      </c>
      <c r="E10" s="10" t="s">
        <v>29</v>
      </c>
      <c r="F10" s="43">
        <v>5</v>
      </c>
      <c r="G10" s="45">
        <f t="shared" si="0"/>
        <v>205</v>
      </c>
      <c r="H10" s="46">
        <f t="shared" si="1"/>
        <v>453</v>
      </c>
      <c r="I10" s="120">
        <v>41</v>
      </c>
      <c r="J10" s="8">
        <v>91</v>
      </c>
      <c r="K10" s="120">
        <v>40</v>
      </c>
      <c r="L10" s="8">
        <v>89</v>
      </c>
      <c r="M10" s="120"/>
      <c r="N10" s="8"/>
      <c r="O10" s="48"/>
      <c r="P10" s="42"/>
      <c r="Q10" s="120">
        <v>38</v>
      </c>
      <c r="R10" s="8">
        <v>80</v>
      </c>
      <c r="S10" s="120">
        <v>37</v>
      </c>
      <c r="T10" s="8">
        <v>81</v>
      </c>
      <c r="U10" s="133">
        <v>40</v>
      </c>
      <c r="V10" s="8">
        <v>84</v>
      </c>
      <c r="W10" s="120">
        <v>41</v>
      </c>
      <c r="X10" s="8">
        <v>90</v>
      </c>
      <c r="AA10" s="120">
        <v>40</v>
      </c>
      <c r="AB10" s="8">
        <v>90</v>
      </c>
      <c r="AC10" s="120">
        <v>40</v>
      </c>
      <c r="AD10" s="8">
        <v>88</v>
      </c>
      <c r="AE10" s="120">
        <v>43</v>
      </c>
      <c r="AF10" s="8">
        <v>93</v>
      </c>
    </row>
    <row r="11" spans="1:33" ht="15" customHeight="1">
      <c r="A11" s="128">
        <v>6</v>
      </c>
      <c r="B11" t="s">
        <v>98</v>
      </c>
      <c r="C11" t="s">
        <v>34</v>
      </c>
      <c r="D11" s="9">
        <v>1990</v>
      </c>
      <c r="E11" s="10" t="s">
        <v>24</v>
      </c>
      <c r="F11" s="43">
        <v>1</v>
      </c>
      <c r="G11" s="45">
        <f t="shared" si="0"/>
        <v>250</v>
      </c>
      <c r="H11" s="46">
        <f t="shared" si="1"/>
        <v>451</v>
      </c>
      <c r="I11" s="120">
        <v>50</v>
      </c>
      <c r="J11" s="8">
        <v>87</v>
      </c>
      <c r="K11" s="120">
        <v>50</v>
      </c>
      <c r="L11" s="8">
        <v>90</v>
      </c>
      <c r="M11" s="120"/>
      <c r="N11" s="8"/>
      <c r="O11" s="49"/>
      <c r="P11" s="50"/>
      <c r="Q11" s="120">
        <v>50</v>
      </c>
      <c r="R11" s="8">
        <v>86</v>
      </c>
      <c r="S11" s="120">
        <v>46</v>
      </c>
      <c r="T11" s="8">
        <v>87</v>
      </c>
      <c r="U11" s="133">
        <v>50</v>
      </c>
      <c r="V11" s="8">
        <v>91</v>
      </c>
      <c r="W11" s="120">
        <v>50</v>
      </c>
      <c r="X11" s="8">
        <v>91</v>
      </c>
      <c r="Y11" s="126"/>
      <c r="Z11" s="50"/>
      <c r="AA11" s="120">
        <v>50</v>
      </c>
      <c r="AB11" s="8">
        <v>89</v>
      </c>
      <c r="AC11" s="120">
        <v>50</v>
      </c>
      <c r="AD11" s="8">
        <v>90</v>
      </c>
      <c r="AE11" s="120"/>
      <c r="AF11" s="8"/>
    </row>
    <row r="12" spans="1:33" ht="15" customHeight="1">
      <c r="A12" s="128">
        <v>7</v>
      </c>
      <c r="B12" t="s">
        <v>38</v>
      </c>
      <c r="C12" t="s">
        <v>387</v>
      </c>
      <c r="D12" s="9">
        <v>1974</v>
      </c>
      <c r="E12" s="10" t="s">
        <v>29</v>
      </c>
      <c r="F12" s="43">
        <v>6</v>
      </c>
      <c r="G12" s="45">
        <f t="shared" si="0"/>
        <v>194</v>
      </c>
      <c r="H12" s="46">
        <f t="shared" si="1"/>
        <v>433</v>
      </c>
      <c r="I12" s="120">
        <v>38</v>
      </c>
      <c r="J12" s="8">
        <v>88</v>
      </c>
      <c r="K12" s="120">
        <v>39</v>
      </c>
      <c r="L12" s="8">
        <v>88</v>
      </c>
      <c r="M12" s="120"/>
      <c r="N12" s="8"/>
      <c r="O12" s="49"/>
      <c r="P12" s="50"/>
      <c r="Q12" s="120"/>
      <c r="R12" s="8"/>
      <c r="S12" s="120">
        <v>36</v>
      </c>
      <c r="T12" s="8">
        <v>80</v>
      </c>
      <c r="U12" s="133">
        <v>39</v>
      </c>
      <c r="V12" s="8">
        <v>82</v>
      </c>
      <c r="W12" s="120">
        <v>38</v>
      </c>
      <c r="X12" s="8">
        <v>83</v>
      </c>
      <c r="AA12" s="120">
        <v>38</v>
      </c>
      <c r="AB12" s="8">
        <v>87</v>
      </c>
      <c r="AC12" s="120"/>
      <c r="AD12" s="8"/>
      <c r="AE12" s="120">
        <v>40</v>
      </c>
      <c r="AF12" s="8">
        <v>87</v>
      </c>
    </row>
    <row r="13" spans="1:33" ht="15" customHeight="1">
      <c r="A13" s="128">
        <v>8</v>
      </c>
      <c r="B13" t="s">
        <v>48</v>
      </c>
      <c r="C13" t="s">
        <v>39</v>
      </c>
      <c r="D13" s="9" t="s">
        <v>330</v>
      </c>
      <c r="E13" s="10" t="s">
        <v>47</v>
      </c>
      <c r="F13" s="43">
        <v>1</v>
      </c>
      <c r="G13" s="45">
        <f t="shared" si="0"/>
        <v>250</v>
      </c>
      <c r="H13" s="46">
        <f t="shared" si="1"/>
        <v>424</v>
      </c>
      <c r="I13" s="126"/>
      <c r="J13" s="50"/>
      <c r="K13" s="120"/>
      <c r="L13" s="8"/>
      <c r="M13" s="125"/>
      <c r="N13" s="42"/>
      <c r="O13" s="49"/>
      <c r="P13" s="50"/>
      <c r="Q13" s="120">
        <v>50</v>
      </c>
      <c r="R13" s="8">
        <v>84</v>
      </c>
      <c r="S13" s="120">
        <v>46</v>
      </c>
      <c r="T13" s="8">
        <v>82</v>
      </c>
      <c r="U13" s="133">
        <v>50</v>
      </c>
      <c r="V13" s="8">
        <v>85</v>
      </c>
      <c r="W13" s="120">
        <v>50</v>
      </c>
      <c r="X13" s="8">
        <v>87</v>
      </c>
      <c r="Y13" s="125"/>
      <c r="Z13" s="42"/>
      <c r="AA13" s="120">
        <v>50</v>
      </c>
      <c r="AB13" s="8">
        <v>84</v>
      </c>
      <c r="AC13" s="120">
        <v>50</v>
      </c>
      <c r="AD13" s="8">
        <v>84</v>
      </c>
      <c r="AE13" s="120"/>
      <c r="AF13" s="8"/>
    </row>
    <row r="14" spans="1:33" ht="15" customHeight="1">
      <c r="A14" s="128">
        <v>9</v>
      </c>
      <c r="B14" t="s">
        <v>295</v>
      </c>
      <c r="C14" t="s">
        <v>391</v>
      </c>
      <c r="D14" s="9">
        <v>1970</v>
      </c>
      <c r="E14" s="10" t="s">
        <v>50</v>
      </c>
      <c r="F14" s="43">
        <v>1</v>
      </c>
      <c r="G14" s="45">
        <f t="shared" si="0"/>
        <v>242</v>
      </c>
      <c r="H14" s="46">
        <f t="shared" si="1"/>
        <v>418</v>
      </c>
      <c r="I14" s="120">
        <v>43</v>
      </c>
      <c r="J14" s="8">
        <v>81</v>
      </c>
      <c r="K14" s="120">
        <v>46</v>
      </c>
      <c r="L14" s="8">
        <v>82</v>
      </c>
      <c r="M14" s="126"/>
      <c r="N14" s="50"/>
      <c r="O14" s="49"/>
      <c r="P14" s="50"/>
      <c r="Q14" s="120">
        <v>50</v>
      </c>
      <c r="R14" s="8">
        <v>79</v>
      </c>
      <c r="S14" s="120">
        <v>43</v>
      </c>
      <c r="T14" s="8">
        <v>76</v>
      </c>
      <c r="U14" s="133">
        <v>46</v>
      </c>
      <c r="V14" s="8">
        <v>86</v>
      </c>
      <c r="W14" s="120">
        <v>46</v>
      </c>
      <c r="X14" s="8">
        <v>84</v>
      </c>
      <c r="Y14" s="120"/>
      <c r="Z14" s="8"/>
      <c r="AA14" s="120">
        <v>50</v>
      </c>
      <c r="AB14" s="8">
        <v>82</v>
      </c>
      <c r="AC14" s="120">
        <v>50</v>
      </c>
      <c r="AD14" s="8">
        <v>81</v>
      </c>
      <c r="AE14" s="120">
        <v>41</v>
      </c>
      <c r="AF14" s="8">
        <v>84</v>
      </c>
    </row>
    <row r="15" spans="1:33" ht="15" customHeight="1">
      <c r="A15" s="128">
        <v>10</v>
      </c>
      <c r="B15" t="s">
        <v>151</v>
      </c>
      <c r="C15" t="s">
        <v>83</v>
      </c>
      <c r="D15" s="9">
        <v>1970</v>
      </c>
      <c r="E15" s="10" t="s">
        <v>50</v>
      </c>
      <c r="F15" s="43">
        <v>2</v>
      </c>
      <c r="G15" s="45">
        <f t="shared" si="0"/>
        <v>235</v>
      </c>
      <c r="H15" s="46">
        <f t="shared" si="1"/>
        <v>417</v>
      </c>
      <c r="I15" s="120">
        <v>50</v>
      </c>
      <c r="J15" s="8">
        <v>84</v>
      </c>
      <c r="K15" s="120">
        <v>50</v>
      </c>
      <c r="L15" s="8">
        <v>84</v>
      </c>
      <c r="M15" s="120"/>
      <c r="N15" s="8"/>
      <c r="O15" s="48"/>
      <c r="P15" s="42"/>
      <c r="Q15" s="120"/>
      <c r="R15" s="8"/>
      <c r="S15" s="120">
        <v>41</v>
      </c>
      <c r="T15" s="8">
        <v>65</v>
      </c>
      <c r="U15" s="133">
        <v>41</v>
      </c>
      <c r="V15" s="8">
        <v>80</v>
      </c>
      <c r="W15" s="120">
        <v>43</v>
      </c>
      <c r="X15" s="8">
        <v>80</v>
      </c>
      <c r="Y15" s="120"/>
      <c r="Z15" s="8"/>
      <c r="AA15" s="120">
        <v>46</v>
      </c>
      <c r="AB15" s="8">
        <v>81</v>
      </c>
      <c r="AC15" s="120"/>
      <c r="AD15" s="8"/>
      <c r="AE15" s="120">
        <v>46</v>
      </c>
      <c r="AF15" s="8">
        <v>88</v>
      </c>
    </row>
    <row r="16" spans="1:33" ht="15" customHeight="1">
      <c r="A16" s="128">
        <v>11</v>
      </c>
      <c r="B16" t="s">
        <v>53</v>
      </c>
      <c r="C16" t="s">
        <v>198</v>
      </c>
      <c r="D16" s="9">
        <v>1990</v>
      </c>
      <c r="E16" s="10" t="s">
        <v>24</v>
      </c>
      <c r="F16" s="43">
        <v>2</v>
      </c>
      <c r="G16" s="45">
        <f t="shared" si="0"/>
        <v>224</v>
      </c>
      <c r="H16" s="46">
        <f t="shared" si="1"/>
        <v>402</v>
      </c>
      <c r="I16" s="120">
        <v>46</v>
      </c>
      <c r="J16" s="8">
        <v>82</v>
      </c>
      <c r="K16" s="120">
        <v>46</v>
      </c>
      <c r="L16" s="8">
        <v>81</v>
      </c>
      <c r="M16" s="122"/>
      <c r="N16" s="43"/>
      <c r="O16" s="49"/>
      <c r="P16" s="50"/>
      <c r="Q16" s="120">
        <v>46</v>
      </c>
      <c r="R16" s="8">
        <v>83</v>
      </c>
      <c r="S16" s="120">
        <v>40</v>
      </c>
      <c r="T16" s="8">
        <v>70</v>
      </c>
      <c r="U16" s="133"/>
      <c r="V16" s="8"/>
      <c r="W16" s="120">
        <v>43</v>
      </c>
      <c r="X16" s="8">
        <v>76</v>
      </c>
      <c r="Y16" s="120"/>
      <c r="Z16" s="8"/>
      <c r="AA16" s="120">
        <v>40</v>
      </c>
      <c r="AB16" s="8">
        <v>75</v>
      </c>
      <c r="AC16" s="120">
        <v>43</v>
      </c>
      <c r="AD16" s="8">
        <v>80</v>
      </c>
      <c r="AE16" s="120"/>
      <c r="AF16" s="8"/>
    </row>
    <row r="17" spans="1:32" ht="15" customHeight="1">
      <c r="A17" s="128">
        <v>12</v>
      </c>
      <c r="B17" t="s">
        <v>398</v>
      </c>
      <c r="C17" t="s">
        <v>59</v>
      </c>
      <c r="D17" s="9">
        <v>1979</v>
      </c>
      <c r="E17" s="10" t="s">
        <v>29</v>
      </c>
      <c r="F17" s="41">
        <v>7</v>
      </c>
      <c r="G17" s="45">
        <f t="shared" si="0"/>
        <v>179</v>
      </c>
      <c r="H17" s="46">
        <f t="shared" si="1"/>
        <v>397</v>
      </c>
      <c r="I17" s="120"/>
      <c r="J17" s="8"/>
      <c r="K17" s="120">
        <v>34</v>
      </c>
      <c r="L17" s="8">
        <v>78</v>
      </c>
      <c r="Q17" s="120">
        <v>37</v>
      </c>
      <c r="R17" s="8">
        <v>77</v>
      </c>
      <c r="S17" s="120">
        <v>35</v>
      </c>
      <c r="T17" s="8">
        <v>78</v>
      </c>
      <c r="U17" s="133"/>
      <c r="V17" s="8"/>
      <c r="W17" s="120"/>
      <c r="X17" s="8"/>
      <c r="AA17" s="120">
        <v>34</v>
      </c>
      <c r="AB17" s="8">
        <v>77</v>
      </c>
      <c r="AC17" s="120">
        <v>39</v>
      </c>
      <c r="AD17" s="8">
        <v>87</v>
      </c>
      <c r="AE17" s="120"/>
      <c r="AF17" s="8"/>
    </row>
    <row r="18" spans="1:32" ht="15" customHeight="1">
      <c r="A18" s="128">
        <v>13</v>
      </c>
      <c r="B18" t="s">
        <v>309</v>
      </c>
      <c r="C18" t="s">
        <v>489</v>
      </c>
      <c r="D18" s="9" t="s">
        <v>347</v>
      </c>
      <c r="E18" s="10" t="s">
        <v>50</v>
      </c>
      <c r="F18" s="43">
        <v>3</v>
      </c>
      <c r="G18" s="45">
        <f t="shared" si="0"/>
        <v>215</v>
      </c>
      <c r="H18" s="46">
        <f t="shared" si="1"/>
        <v>389</v>
      </c>
      <c r="I18" s="126"/>
      <c r="J18" s="50"/>
      <c r="K18" s="126"/>
      <c r="L18" s="50"/>
      <c r="M18" s="120"/>
      <c r="N18" s="50"/>
      <c r="O18" s="49"/>
      <c r="P18" s="50"/>
      <c r="Q18" s="120">
        <v>46</v>
      </c>
      <c r="R18" s="8">
        <v>74</v>
      </c>
      <c r="S18" s="120">
        <v>38</v>
      </c>
      <c r="T18" s="8">
        <v>57</v>
      </c>
      <c r="U18" s="133">
        <v>40</v>
      </c>
      <c r="V18" s="8">
        <v>79</v>
      </c>
      <c r="W18" s="120"/>
      <c r="X18" s="8"/>
      <c r="Y18" s="120"/>
      <c r="Z18" s="8"/>
      <c r="AA18" s="120">
        <v>43</v>
      </c>
      <c r="AB18" s="8">
        <v>74</v>
      </c>
      <c r="AC18" s="120">
        <v>43</v>
      </c>
      <c r="AD18" s="8">
        <v>76</v>
      </c>
      <c r="AE18" s="120">
        <v>43</v>
      </c>
      <c r="AF18" s="8">
        <v>86</v>
      </c>
    </row>
    <row r="19" spans="1:32" ht="15" customHeight="1">
      <c r="A19" s="128">
        <v>14</v>
      </c>
      <c r="B19" t="s">
        <v>55</v>
      </c>
      <c r="C19" t="s">
        <v>31</v>
      </c>
      <c r="D19" s="9">
        <v>1962</v>
      </c>
      <c r="E19" s="10" t="s">
        <v>69</v>
      </c>
      <c r="F19" s="43">
        <v>1</v>
      </c>
      <c r="G19" s="45">
        <f t="shared" si="0"/>
        <v>235</v>
      </c>
      <c r="H19" s="46">
        <f t="shared" si="1"/>
        <v>376</v>
      </c>
      <c r="I19" s="120">
        <v>43</v>
      </c>
      <c r="J19" s="8">
        <v>77</v>
      </c>
      <c r="K19" s="120">
        <v>46</v>
      </c>
      <c r="L19" s="8">
        <v>77</v>
      </c>
      <c r="M19" s="120"/>
      <c r="N19" s="50"/>
      <c r="O19" s="49"/>
      <c r="P19" s="50"/>
      <c r="Q19" s="120"/>
      <c r="R19" s="8"/>
      <c r="S19" s="120"/>
      <c r="T19" s="8"/>
      <c r="U19" s="133">
        <v>46</v>
      </c>
      <c r="V19" s="8">
        <v>76</v>
      </c>
      <c r="W19" s="120">
        <v>50</v>
      </c>
      <c r="X19" s="8">
        <v>74</v>
      </c>
      <c r="Y19" s="122"/>
      <c r="Z19" s="43"/>
      <c r="AA19" s="120">
        <v>50</v>
      </c>
      <c r="AB19" s="8">
        <v>72</v>
      </c>
      <c r="AC19" s="125"/>
      <c r="AD19" s="42"/>
      <c r="AE19" s="120"/>
      <c r="AF19" s="8"/>
    </row>
    <row r="20" spans="1:32" ht="15" customHeight="1">
      <c r="A20" s="128">
        <v>15</v>
      </c>
      <c r="B20" t="s">
        <v>195</v>
      </c>
      <c r="C20" t="s">
        <v>31</v>
      </c>
      <c r="D20" s="9">
        <v>1967</v>
      </c>
      <c r="E20" s="10" t="s">
        <v>50</v>
      </c>
      <c r="F20" s="43">
        <v>4</v>
      </c>
      <c r="G20" s="45">
        <f t="shared" si="0"/>
        <v>201</v>
      </c>
      <c r="H20" s="46">
        <f t="shared" si="1"/>
        <v>373</v>
      </c>
      <c r="I20" s="120">
        <v>38</v>
      </c>
      <c r="J20" s="8">
        <v>74</v>
      </c>
      <c r="K20" s="120">
        <v>43</v>
      </c>
      <c r="L20" s="8">
        <v>75</v>
      </c>
      <c r="M20" s="125"/>
      <c r="N20" s="42"/>
      <c r="O20" s="48"/>
      <c r="P20" s="42"/>
      <c r="Q20" s="120">
        <v>41</v>
      </c>
      <c r="R20" s="8">
        <v>69</v>
      </c>
      <c r="S20" s="120">
        <v>36</v>
      </c>
      <c r="T20" s="8">
        <v>46</v>
      </c>
      <c r="U20" s="133">
        <v>39</v>
      </c>
      <c r="V20" s="8">
        <v>72</v>
      </c>
      <c r="W20" s="120">
        <v>38</v>
      </c>
      <c r="X20" s="8">
        <v>69</v>
      </c>
      <c r="Y20" s="120"/>
      <c r="Z20" s="8"/>
      <c r="AA20" s="120"/>
      <c r="AB20" s="8"/>
      <c r="AC20" s="120"/>
      <c r="AD20" s="8"/>
      <c r="AE20" s="120">
        <v>40</v>
      </c>
      <c r="AF20" s="8">
        <v>83</v>
      </c>
    </row>
    <row r="21" spans="1:32" ht="15" customHeight="1">
      <c r="A21" s="128">
        <v>16</v>
      </c>
      <c r="B21" t="s">
        <v>56</v>
      </c>
      <c r="C21" t="s">
        <v>198</v>
      </c>
      <c r="D21" s="9">
        <v>1961</v>
      </c>
      <c r="E21" s="10" t="s">
        <v>69</v>
      </c>
      <c r="F21" s="44">
        <v>2</v>
      </c>
      <c r="G21" s="45">
        <f t="shared" si="0"/>
        <v>228</v>
      </c>
      <c r="H21" s="46">
        <f t="shared" si="1"/>
        <v>369</v>
      </c>
      <c r="I21" s="120">
        <v>46</v>
      </c>
      <c r="J21" s="8">
        <v>78</v>
      </c>
      <c r="K21" s="120">
        <v>43</v>
      </c>
      <c r="L21" s="8">
        <v>76</v>
      </c>
      <c r="M21" s="125"/>
      <c r="N21" s="42"/>
      <c r="O21" s="48"/>
      <c r="P21" s="42"/>
      <c r="Q21" s="120">
        <v>46</v>
      </c>
      <c r="R21" s="8">
        <v>70</v>
      </c>
      <c r="S21" s="120">
        <v>50</v>
      </c>
      <c r="T21" s="8">
        <v>47</v>
      </c>
      <c r="U21" s="133">
        <v>43</v>
      </c>
      <c r="V21" s="8">
        <v>74</v>
      </c>
      <c r="W21" s="120">
        <v>46</v>
      </c>
      <c r="X21" s="8">
        <v>71</v>
      </c>
      <c r="Y21" s="126"/>
      <c r="Z21" s="50"/>
      <c r="AA21" s="120"/>
      <c r="AB21" s="8"/>
      <c r="AC21" s="120"/>
      <c r="AD21" s="8"/>
      <c r="AE21" s="120"/>
      <c r="AF21" s="8"/>
    </row>
    <row r="22" spans="1:32" ht="15" customHeight="1">
      <c r="A22" s="128">
        <v>17</v>
      </c>
      <c r="B22" t="s">
        <v>71</v>
      </c>
      <c r="C22" t="s">
        <v>72</v>
      </c>
      <c r="D22" s="9">
        <v>1965</v>
      </c>
      <c r="E22" s="10" t="s">
        <v>50</v>
      </c>
      <c r="F22" s="41">
        <v>5</v>
      </c>
      <c r="G22" s="45">
        <f t="shared" si="0"/>
        <v>200</v>
      </c>
      <c r="H22" s="46">
        <f t="shared" si="1"/>
        <v>367</v>
      </c>
      <c r="I22" s="120">
        <v>39</v>
      </c>
      <c r="J22" s="8">
        <v>75</v>
      </c>
      <c r="Q22" s="120">
        <v>43</v>
      </c>
      <c r="R22" s="8">
        <v>71</v>
      </c>
      <c r="S22" s="120"/>
      <c r="T22" s="8"/>
      <c r="U22" s="133"/>
      <c r="V22" s="8"/>
      <c r="W22" s="120">
        <v>39</v>
      </c>
      <c r="X22" s="8">
        <v>70</v>
      </c>
      <c r="Y22" s="126"/>
      <c r="Z22" s="50"/>
      <c r="AA22" s="120">
        <v>40</v>
      </c>
      <c r="AB22" s="8">
        <v>69</v>
      </c>
      <c r="AC22" s="120">
        <v>39</v>
      </c>
      <c r="AD22" s="8">
        <v>66</v>
      </c>
      <c r="AE22" s="120">
        <v>39</v>
      </c>
      <c r="AF22" s="8">
        <v>82</v>
      </c>
    </row>
    <row r="23" spans="1:32" ht="15" customHeight="1">
      <c r="A23" s="128">
        <v>18</v>
      </c>
      <c r="B23" t="s">
        <v>92</v>
      </c>
      <c r="C23" t="s">
        <v>34</v>
      </c>
      <c r="D23" s="9">
        <v>1963</v>
      </c>
      <c r="E23" s="10" t="s">
        <v>69</v>
      </c>
      <c r="F23" s="43">
        <v>3</v>
      </c>
      <c r="G23" s="45">
        <f t="shared" si="0"/>
        <v>225</v>
      </c>
      <c r="H23" s="46">
        <f t="shared" si="1"/>
        <v>359</v>
      </c>
      <c r="I23" s="120"/>
      <c r="J23" s="8"/>
      <c r="K23" s="120">
        <v>41</v>
      </c>
      <c r="L23" s="8">
        <v>72</v>
      </c>
      <c r="M23" s="126"/>
      <c r="N23" s="50"/>
      <c r="O23" s="49"/>
      <c r="P23" s="50"/>
      <c r="Q23" s="122"/>
      <c r="R23" s="43"/>
      <c r="S23" s="120">
        <v>46</v>
      </c>
      <c r="T23" s="8">
        <v>44</v>
      </c>
      <c r="U23" s="133">
        <v>41</v>
      </c>
      <c r="V23" s="8">
        <v>73</v>
      </c>
      <c r="W23" s="120">
        <v>43</v>
      </c>
      <c r="X23" s="8">
        <v>66</v>
      </c>
      <c r="Y23" s="125"/>
      <c r="Z23" s="42"/>
      <c r="AA23" s="120">
        <v>46</v>
      </c>
      <c r="AB23" s="8">
        <v>68</v>
      </c>
      <c r="AC23" s="120">
        <v>46</v>
      </c>
      <c r="AD23" s="8">
        <v>65</v>
      </c>
      <c r="AE23" s="120">
        <v>50</v>
      </c>
      <c r="AF23" s="8">
        <v>80</v>
      </c>
    </row>
    <row r="24" spans="1:32" ht="15" customHeight="1">
      <c r="A24" s="128">
        <v>19</v>
      </c>
      <c r="B24" t="s">
        <v>446</v>
      </c>
      <c r="C24" t="s">
        <v>476</v>
      </c>
      <c r="D24" s="9" t="s">
        <v>783</v>
      </c>
      <c r="E24" s="10" t="s">
        <v>29</v>
      </c>
      <c r="F24" s="43">
        <v>8</v>
      </c>
      <c r="G24" s="45">
        <f t="shared" si="0"/>
        <v>162</v>
      </c>
      <c r="H24" s="46">
        <f t="shared" si="1"/>
        <v>355</v>
      </c>
      <c r="I24" s="120"/>
      <c r="J24" s="8"/>
      <c r="K24" s="120"/>
      <c r="L24" s="8"/>
      <c r="M24" s="120"/>
      <c r="N24" s="8"/>
      <c r="O24" s="48"/>
      <c r="P24" s="42"/>
      <c r="Q24" s="120">
        <v>35</v>
      </c>
      <c r="R24" s="8">
        <v>73</v>
      </c>
      <c r="S24" s="120">
        <v>25</v>
      </c>
      <c r="T24" s="8">
        <v>55</v>
      </c>
      <c r="U24" s="133"/>
      <c r="V24" s="8"/>
      <c r="W24" s="120">
        <v>34</v>
      </c>
      <c r="X24" s="8">
        <v>77</v>
      </c>
      <c r="Y24" s="120"/>
      <c r="Z24" s="8"/>
      <c r="AA24" s="120">
        <v>33</v>
      </c>
      <c r="AB24" s="8">
        <v>73</v>
      </c>
      <c r="AC24" s="120">
        <v>35</v>
      </c>
      <c r="AD24" s="8">
        <v>77</v>
      </c>
      <c r="AE24" s="120"/>
      <c r="AF24" s="8"/>
    </row>
    <row r="25" spans="1:32" ht="15" customHeight="1">
      <c r="A25" s="128">
        <v>20</v>
      </c>
      <c r="B25" t="s">
        <v>433</v>
      </c>
      <c r="C25" t="s">
        <v>476</v>
      </c>
      <c r="D25" s="9">
        <v>1993</v>
      </c>
      <c r="E25" s="10" t="s">
        <v>24</v>
      </c>
      <c r="F25" s="41">
        <v>3</v>
      </c>
      <c r="G25" s="45">
        <f t="shared" si="0"/>
        <v>171</v>
      </c>
      <c r="H25" s="46">
        <f t="shared" si="1"/>
        <v>324</v>
      </c>
      <c r="Q25" s="120"/>
      <c r="R25" s="8"/>
      <c r="S25" s="120">
        <v>43</v>
      </c>
      <c r="T25" s="8">
        <v>79</v>
      </c>
      <c r="U25" s="133">
        <v>46</v>
      </c>
      <c r="V25" s="8">
        <v>87</v>
      </c>
      <c r="AA25" s="120">
        <v>41</v>
      </c>
      <c r="AB25" s="8">
        <v>79</v>
      </c>
      <c r="AC25" s="120">
        <v>41</v>
      </c>
      <c r="AD25" s="8">
        <v>79</v>
      </c>
    </row>
    <row r="26" spans="1:32" ht="15" customHeight="1">
      <c r="A26" s="128">
        <v>21</v>
      </c>
      <c r="B26" t="s">
        <v>80</v>
      </c>
      <c r="C26" t="s">
        <v>34</v>
      </c>
      <c r="D26" s="9" t="s">
        <v>331</v>
      </c>
      <c r="E26" s="10" t="s">
        <v>156</v>
      </c>
      <c r="F26" s="41">
        <v>1</v>
      </c>
      <c r="G26" s="45">
        <f t="shared" si="0"/>
        <v>246</v>
      </c>
      <c r="H26" s="46">
        <f t="shared" si="1"/>
        <v>282</v>
      </c>
      <c r="I26" s="120"/>
      <c r="J26" s="8"/>
      <c r="K26" s="120"/>
      <c r="L26" s="8"/>
      <c r="M26" s="120"/>
      <c r="N26" s="8"/>
      <c r="Q26" s="120">
        <v>50</v>
      </c>
      <c r="R26" s="8">
        <v>68</v>
      </c>
      <c r="S26" s="120"/>
      <c r="T26" s="8"/>
      <c r="U26" s="133">
        <v>50</v>
      </c>
      <c r="V26" s="8">
        <v>70</v>
      </c>
      <c r="W26" s="120"/>
      <c r="X26" s="8"/>
      <c r="Y26" s="120"/>
      <c r="Z26" s="8"/>
      <c r="AA26" s="120">
        <v>50</v>
      </c>
      <c r="AB26" s="8">
        <v>67</v>
      </c>
      <c r="AC26" s="120">
        <v>50</v>
      </c>
      <c r="AD26" s="8"/>
      <c r="AE26" s="120">
        <v>46</v>
      </c>
      <c r="AF26" s="8">
        <v>77</v>
      </c>
    </row>
    <row r="27" spans="1:32" ht="15" customHeight="1">
      <c r="A27" s="128">
        <v>22</v>
      </c>
      <c r="B27" t="s">
        <v>81</v>
      </c>
      <c r="C27" t="s">
        <v>778</v>
      </c>
      <c r="D27" s="9" t="s">
        <v>326</v>
      </c>
      <c r="E27" s="10" t="s">
        <v>29</v>
      </c>
      <c r="F27" s="41">
        <v>9</v>
      </c>
      <c r="G27" s="45">
        <f t="shared" si="0"/>
        <v>123</v>
      </c>
      <c r="H27" s="46">
        <f t="shared" si="1"/>
        <v>267</v>
      </c>
      <c r="Q27" s="120">
        <v>39</v>
      </c>
      <c r="R27" s="8">
        <v>85</v>
      </c>
      <c r="S27" s="120"/>
      <c r="T27" s="8"/>
      <c r="U27" s="133"/>
      <c r="V27" s="8"/>
      <c r="W27" s="120"/>
      <c r="X27" s="8"/>
      <c r="Y27" s="120"/>
      <c r="Z27" s="8"/>
      <c r="AA27" s="120">
        <v>43</v>
      </c>
      <c r="AB27" s="8">
        <v>93</v>
      </c>
      <c r="AC27" s="120">
        <v>41</v>
      </c>
      <c r="AD27" s="8">
        <v>89</v>
      </c>
      <c r="AE27" s="125"/>
      <c r="AF27" s="42"/>
    </row>
    <row r="28" spans="1:32" ht="15" customHeight="1">
      <c r="A28" s="128">
        <v>23</v>
      </c>
      <c r="B28" t="s">
        <v>28</v>
      </c>
      <c r="C28" t="s">
        <v>34</v>
      </c>
      <c r="D28" s="9">
        <v>1976</v>
      </c>
      <c r="E28" s="10" t="s">
        <v>29</v>
      </c>
      <c r="F28" s="41">
        <v>10</v>
      </c>
      <c r="G28" s="45">
        <f t="shared" si="0"/>
        <v>122</v>
      </c>
      <c r="H28" s="46">
        <f t="shared" si="1"/>
        <v>263</v>
      </c>
      <c r="I28" s="120">
        <v>37</v>
      </c>
      <c r="J28" s="8">
        <v>86</v>
      </c>
      <c r="K28" s="120"/>
      <c r="L28" s="8"/>
      <c r="Q28" s="120"/>
      <c r="R28" s="8"/>
      <c r="S28" s="120">
        <v>39</v>
      </c>
      <c r="T28" s="8">
        <v>84</v>
      </c>
      <c r="U28" s="120"/>
      <c r="V28" s="8"/>
      <c r="W28" s="120"/>
      <c r="X28" s="8"/>
      <c r="Y28" s="123"/>
      <c r="Z28" s="8"/>
      <c r="AA28" s="120"/>
      <c r="AB28" s="8"/>
      <c r="AC28" s="120">
        <v>46</v>
      </c>
      <c r="AD28" s="8">
        <v>93</v>
      </c>
      <c r="AE28" s="120"/>
      <c r="AF28" s="8"/>
    </row>
    <row r="29" spans="1:32" ht="15" customHeight="1">
      <c r="A29" s="128">
        <v>24</v>
      </c>
      <c r="B29" t="s">
        <v>61</v>
      </c>
      <c r="C29" t="s">
        <v>57</v>
      </c>
      <c r="D29" s="9">
        <v>1982</v>
      </c>
      <c r="E29" s="10" t="s">
        <v>29</v>
      </c>
      <c r="F29" s="43">
        <v>11</v>
      </c>
      <c r="G29" s="45">
        <f t="shared" si="0"/>
        <v>118</v>
      </c>
      <c r="H29" s="46">
        <f t="shared" si="1"/>
        <v>263</v>
      </c>
      <c r="I29" s="126"/>
      <c r="J29" s="50"/>
      <c r="K29" s="120">
        <v>38</v>
      </c>
      <c r="L29" s="8">
        <v>87</v>
      </c>
      <c r="M29" s="120"/>
      <c r="N29" s="8"/>
      <c r="O29" s="47"/>
      <c r="P29" s="43"/>
      <c r="Q29" s="120">
        <v>41</v>
      </c>
      <c r="R29" s="8">
        <v>88</v>
      </c>
      <c r="S29" s="120"/>
      <c r="T29" s="8"/>
      <c r="U29" s="133"/>
      <c r="V29" s="8"/>
      <c r="W29" s="120"/>
      <c r="X29" s="8"/>
      <c r="Y29" s="120"/>
      <c r="Z29" s="8"/>
      <c r="AA29" s="120">
        <v>39</v>
      </c>
      <c r="AB29" s="8">
        <v>88</v>
      </c>
      <c r="AC29" s="120"/>
      <c r="AD29" s="8"/>
      <c r="AE29" s="120"/>
      <c r="AF29" s="8"/>
    </row>
    <row r="30" spans="1:32" ht="15" customHeight="1">
      <c r="A30" s="128">
        <v>25</v>
      </c>
      <c r="B30" t="s">
        <v>46</v>
      </c>
      <c r="C30" t="s">
        <v>112</v>
      </c>
      <c r="D30" s="9">
        <v>1980</v>
      </c>
      <c r="E30" s="10" t="s">
        <v>29</v>
      </c>
      <c r="F30" s="41">
        <v>12</v>
      </c>
      <c r="G30" s="45">
        <f t="shared" si="0"/>
        <v>118</v>
      </c>
      <c r="H30" s="46">
        <f t="shared" si="1"/>
        <v>261</v>
      </c>
      <c r="I30" s="120"/>
      <c r="J30" s="8"/>
      <c r="K30" s="120">
        <v>37</v>
      </c>
      <c r="L30" s="8">
        <v>86</v>
      </c>
      <c r="Q30" s="120">
        <v>40</v>
      </c>
      <c r="R30" s="8">
        <v>87</v>
      </c>
      <c r="S30" s="120">
        <v>41</v>
      </c>
      <c r="T30" s="8">
        <v>88</v>
      </c>
      <c r="U30" s="133"/>
      <c r="V30" s="8"/>
      <c r="W30" s="120"/>
      <c r="X30" s="8"/>
      <c r="Y30" s="125"/>
      <c r="Z30" s="42"/>
      <c r="AA30" s="120"/>
      <c r="AB30" s="8"/>
      <c r="AC30" s="125"/>
      <c r="AD30" s="42"/>
      <c r="AE30" s="120"/>
      <c r="AF30" s="8"/>
    </row>
    <row r="31" spans="1:32" ht="15" customHeight="1">
      <c r="A31" s="128">
        <v>26</v>
      </c>
      <c r="B31" t="s">
        <v>145</v>
      </c>
      <c r="C31" t="s">
        <v>88</v>
      </c>
      <c r="D31" s="9">
        <v>1979</v>
      </c>
      <c r="E31" s="10" t="s">
        <v>29</v>
      </c>
      <c r="F31" s="41">
        <v>13</v>
      </c>
      <c r="G31" s="45">
        <f t="shared" si="0"/>
        <v>108</v>
      </c>
      <c r="H31" s="46">
        <f t="shared" si="1"/>
        <v>248</v>
      </c>
      <c r="K31" s="120">
        <v>35</v>
      </c>
      <c r="L31" s="8">
        <v>79</v>
      </c>
      <c r="S31" s="120"/>
      <c r="T31" s="8"/>
      <c r="U31" s="133"/>
      <c r="V31" s="8"/>
      <c r="AA31" s="120">
        <v>37</v>
      </c>
      <c r="AB31" s="8">
        <v>86</v>
      </c>
      <c r="AC31" s="120">
        <v>36</v>
      </c>
      <c r="AD31" s="8">
        <v>83</v>
      </c>
      <c r="AE31" s="120"/>
      <c r="AF31" s="8"/>
    </row>
    <row r="32" spans="1:32" ht="15" customHeight="1">
      <c r="A32" s="128">
        <v>27</v>
      </c>
      <c r="B32" t="s">
        <v>223</v>
      </c>
      <c r="C32" t="s">
        <v>263</v>
      </c>
      <c r="D32" s="9">
        <v>1971</v>
      </c>
      <c r="E32" s="17" t="s">
        <v>50</v>
      </c>
      <c r="F32" s="41">
        <v>6</v>
      </c>
      <c r="G32" s="45">
        <f t="shared" si="0"/>
        <v>139</v>
      </c>
      <c r="H32" s="46">
        <f t="shared" si="1"/>
        <v>247</v>
      </c>
      <c r="Q32" s="120"/>
      <c r="R32" s="8"/>
      <c r="S32" s="120"/>
      <c r="T32" s="8"/>
      <c r="U32" s="133">
        <v>43</v>
      </c>
      <c r="V32" s="8">
        <v>83</v>
      </c>
      <c r="W32" s="120">
        <v>50</v>
      </c>
      <c r="X32" s="8">
        <v>86</v>
      </c>
      <c r="Y32" s="126"/>
      <c r="Z32" s="50"/>
      <c r="AA32" s="120"/>
      <c r="AB32" s="8"/>
      <c r="AC32" s="120">
        <v>46</v>
      </c>
      <c r="AD32" s="8">
        <v>78</v>
      </c>
    </row>
    <row r="33" spans="1:32" ht="15" customHeight="1">
      <c r="A33" s="128">
        <v>28</v>
      </c>
      <c r="B33" t="s">
        <v>49</v>
      </c>
      <c r="C33" t="s">
        <v>388</v>
      </c>
      <c r="D33" s="9">
        <v>1961</v>
      </c>
      <c r="E33" s="10" t="s">
        <v>69</v>
      </c>
      <c r="F33" s="41">
        <v>4</v>
      </c>
      <c r="G33" s="45">
        <f t="shared" si="0"/>
        <v>150</v>
      </c>
      <c r="H33" s="46">
        <f t="shared" si="1"/>
        <v>238</v>
      </c>
      <c r="I33" s="120">
        <v>50</v>
      </c>
      <c r="J33" s="8">
        <v>85</v>
      </c>
      <c r="K33" s="120"/>
      <c r="L33" s="8"/>
      <c r="M33" s="120"/>
      <c r="N33" s="8"/>
      <c r="Q33" s="120"/>
      <c r="R33" s="8"/>
      <c r="S33" s="120"/>
      <c r="T33" s="8"/>
      <c r="U33" s="133">
        <v>50</v>
      </c>
      <c r="V33" s="8">
        <v>81</v>
      </c>
      <c r="W33" s="120"/>
      <c r="X33" s="8"/>
      <c r="Y33" s="125"/>
      <c r="Z33" s="42"/>
      <c r="AA33" s="120"/>
      <c r="AB33" s="8"/>
      <c r="AC33" s="120">
        <v>50</v>
      </c>
      <c r="AD33" s="8">
        <v>72</v>
      </c>
    </row>
    <row r="34" spans="1:32" ht="15" customHeight="1">
      <c r="A34" s="128">
        <v>29</v>
      </c>
      <c r="B34" t="s">
        <v>207</v>
      </c>
      <c r="C34" t="s">
        <v>699</v>
      </c>
      <c r="D34" s="9">
        <v>1979</v>
      </c>
      <c r="E34" s="17" t="s">
        <v>29</v>
      </c>
      <c r="F34" s="41">
        <v>14</v>
      </c>
      <c r="G34" s="45">
        <f t="shared" si="0"/>
        <v>107</v>
      </c>
      <c r="H34" s="46">
        <f t="shared" si="1"/>
        <v>231</v>
      </c>
      <c r="I34" s="120"/>
      <c r="J34" s="8"/>
      <c r="K34" s="120"/>
      <c r="L34" s="8"/>
      <c r="M34" s="120"/>
      <c r="N34" s="8"/>
      <c r="Q34" s="120"/>
      <c r="R34" s="8"/>
      <c r="S34" s="120"/>
      <c r="T34" s="8"/>
      <c r="U34" s="133">
        <v>38</v>
      </c>
      <c r="V34" s="8">
        <v>78</v>
      </c>
      <c r="Y34" s="126"/>
      <c r="Z34" s="50"/>
      <c r="AA34" s="120">
        <v>35</v>
      </c>
      <c r="AB34" s="8">
        <v>78</v>
      </c>
      <c r="AC34" s="120">
        <v>34</v>
      </c>
      <c r="AD34" s="8">
        <v>75</v>
      </c>
      <c r="AE34" s="120"/>
      <c r="AF34" s="8"/>
    </row>
    <row r="35" spans="1:32" ht="15" customHeight="1">
      <c r="A35" s="128">
        <v>30</v>
      </c>
      <c r="B35" t="s">
        <v>84</v>
      </c>
      <c r="C35" t="s">
        <v>308</v>
      </c>
      <c r="D35" s="9">
        <v>1979</v>
      </c>
      <c r="E35" s="10" t="s">
        <v>29</v>
      </c>
      <c r="F35" s="43">
        <v>15</v>
      </c>
      <c r="G35" s="45">
        <f t="shared" si="0"/>
        <v>97</v>
      </c>
      <c r="H35" s="46">
        <f t="shared" si="1"/>
        <v>217</v>
      </c>
      <c r="I35" s="120"/>
      <c r="J35" s="8"/>
      <c r="K35" s="120">
        <v>36</v>
      </c>
      <c r="L35" s="8">
        <v>80</v>
      </c>
      <c r="M35" s="126"/>
      <c r="N35" s="50"/>
      <c r="O35" s="47"/>
      <c r="P35" s="43"/>
      <c r="Q35" s="126"/>
      <c r="R35" s="50"/>
      <c r="S35" s="120">
        <v>26</v>
      </c>
      <c r="T35" s="8">
        <v>59</v>
      </c>
      <c r="W35" s="120">
        <v>35</v>
      </c>
      <c r="X35" s="8">
        <v>78</v>
      </c>
      <c r="Y35" s="120"/>
      <c r="Z35" s="8"/>
      <c r="AA35" s="120"/>
      <c r="AB35" s="8"/>
      <c r="AC35" s="120"/>
      <c r="AD35" s="8"/>
      <c r="AE35" s="126"/>
      <c r="AF35" s="50"/>
    </row>
    <row r="36" spans="1:32" ht="15" customHeight="1">
      <c r="A36" s="128">
        <v>31</v>
      </c>
      <c r="B36" t="s">
        <v>235</v>
      </c>
      <c r="C36" t="s">
        <v>697</v>
      </c>
      <c r="D36" s="9" t="s">
        <v>329</v>
      </c>
      <c r="E36" s="10" t="s">
        <v>32</v>
      </c>
      <c r="F36" s="43">
        <v>2</v>
      </c>
      <c r="G36" s="45">
        <f t="shared" si="0"/>
        <v>50</v>
      </c>
      <c r="H36" s="46">
        <f t="shared" si="1"/>
        <v>200</v>
      </c>
      <c r="I36" s="120"/>
      <c r="J36" s="8"/>
      <c r="K36" s="120"/>
      <c r="L36" s="8"/>
      <c r="M36" s="120"/>
      <c r="N36" s="8"/>
      <c r="O36" s="48"/>
      <c r="P36" s="42"/>
      <c r="Q36" s="120">
        <v>50</v>
      </c>
      <c r="R36" s="8">
        <v>100</v>
      </c>
      <c r="S36" s="120"/>
      <c r="T36" s="8"/>
      <c r="U36" s="133"/>
      <c r="V36" s="8"/>
      <c r="W36" s="120"/>
      <c r="X36" s="8"/>
      <c r="Y36" s="125"/>
      <c r="Z36" s="42"/>
      <c r="AA36" s="120"/>
      <c r="AB36" s="8"/>
      <c r="AC36" s="120"/>
      <c r="AD36" s="8">
        <v>100</v>
      </c>
      <c r="AE36" s="120"/>
      <c r="AF36" s="8"/>
    </row>
    <row r="37" spans="1:32" ht="15" customHeight="1">
      <c r="A37" s="128">
        <v>32</v>
      </c>
      <c r="B37" t="s">
        <v>611</v>
      </c>
      <c r="C37" t="s">
        <v>777</v>
      </c>
      <c r="D37" s="9" t="s">
        <v>327</v>
      </c>
      <c r="E37" s="10" t="s">
        <v>29</v>
      </c>
      <c r="F37" s="41">
        <v>16</v>
      </c>
      <c r="G37" s="45">
        <f t="shared" si="0"/>
        <v>86</v>
      </c>
      <c r="H37" s="46">
        <f t="shared" si="1"/>
        <v>183</v>
      </c>
      <c r="Q37" s="120">
        <v>43</v>
      </c>
      <c r="R37" s="8">
        <v>90</v>
      </c>
      <c r="S37" s="120"/>
      <c r="T37" s="8"/>
      <c r="U37" s="133">
        <v>43</v>
      </c>
      <c r="V37" s="8">
        <v>93</v>
      </c>
      <c r="W37" s="120"/>
      <c r="X37" s="8"/>
      <c r="Y37" s="122"/>
      <c r="Z37" s="43"/>
      <c r="AA37" s="120"/>
      <c r="AB37" s="8"/>
      <c r="AC37" s="120"/>
      <c r="AE37" s="120"/>
      <c r="AF37" s="8"/>
    </row>
    <row r="38" spans="1:32" ht="15" customHeight="1">
      <c r="A38" s="128">
        <v>33</v>
      </c>
      <c r="B38" t="s">
        <v>70</v>
      </c>
      <c r="C38" t="s">
        <v>31</v>
      </c>
      <c r="D38" s="9">
        <v>1982</v>
      </c>
      <c r="E38" s="10" t="s">
        <v>29</v>
      </c>
      <c r="F38" s="43">
        <v>18</v>
      </c>
      <c r="G38" s="45">
        <f t="shared" si="0"/>
        <v>83</v>
      </c>
      <c r="H38" s="46">
        <f t="shared" si="1"/>
        <v>183</v>
      </c>
      <c r="I38" s="120">
        <v>40</v>
      </c>
      <c r="J38" s="8">
        <v>90</v>
      </c>
      <c r="K38" s="120">
        <v>43</v>
      </c>
      <c r="L38" s="8">
        <v>93</v>
      </c>
      <c r="M38" s="120"/>
      <c r="N38" s="8"/>
      <c r="O38" s="49"/>
      <c r="P38" s="50"/>
      <c r="Q38" s="120"/>
      <c r="R38" s="8"/>
      <c r="S38" s="120"/>
      <c r="T38" s="8"/>
      <c r="U38" s="133"/>
      <c r="V38" s="8"/>
      <c r="W38" s="120"/>
      <c r="X38" s="8"/>
      <c r="Y38" s="122"/>
      <c r="Z38" s="43"/>
      <c r="AA38" s="120"/>
      <c r="AB38" s="8"/>
      <c r="AC38" s="120"/>
      <c r="AD38" s="8"/>
      <c r="AE38" s="125"/>
      <c r="AF38" s="42"/>
    </row>
    <row r="39" spans="1:32" ht="15" customHeight="1">
      <c r="A39" s="128">
        <v>34</v>
      </c>
      <c r="B39" t="s">
        <v>432</v>
      </c>
      <c r="C39" t="s">
        <v>473</v>
      </c>
      <c r="D39" s="9">
        <v>1983</v>
      </c>
      <c r="E39" s="10" t="s">
        <v>29</v>
      </c>
      <c r="F39" s="43">
        <v>17</v>
      </c>
      <c r="G39" s="45">
        <f t="shared" si="0"/>
        <v>86</v>
      </c>
      <c r="H39" s="46">
        <f t="shared" si="1"/>
        <v>182</v>
      </c>
      <c r="I39" s="126"/>
      <c r="J39" s="42"/>
      <c r="K39" s="120"/>
      <c r="L39" s="8"/>
      <c r="M39" s="120"/>
      <c r="N39" s="8"/>
      <c r="O39" s="49"/>
      <c r="P39" s="50"/>
      <c r="Q39" s="120"/>
      <c r="R39" s="8"/>
      <c r="S39" s="120">
        <v>40</v>
      </c>
      <c r="T39" s="8">
        <v>86</v>
      </c>
      <c r="U39" s="133"/>
      <c r="V39" s="8"/>
      <c r="W39" s="120">
        <v>46</v>
      </c>
      <c r="X39" s="8">
        <v>96</v>
      </c>
      <c r="Y39" s="120"/>
      <c r="Z39" s="8"/>
      <c r="AA39" s="120"/>
      <c r="AB39" s="8"/>
      <c r="AC39" s="120"/>
      <c r="AD39" s="8"/>
      <c r="AE39" s="120"/>
      <c r="AF39" s="8"/>
    </row>
    <row r="40" spans="1:32" ht="15" customHeight="1">
      <c r="A40" s="128">
        <v>35</v>
      </c>
      <c r="B40" t="s">
        <v>261</v>
      </c>
      <c r="C40" t="s">
        <v>93</v>
      </c>
      <c r="D40" s="9">
        <v>1971</v>
      </c>
      <c r="E40" s="10" t="s">
        <v>50</v>
      </c>
      <c r="F40" s="41">
        <v>7</v>
      </c>
      <c r="G40" s="45">
        <f t="shared" si="0"/>
        <v>100</v>
      </c>
      <c r="H40" s="46">
        <f t="shared" si="1"/>
        <v>179</v>
      </c>
      <c r="I40" s="120"/>
      <c r="J40" s="8"/>
      <c r="Q40" s="120"/>
      <c r="R40" s="8"/>
      <c r="S40" s="120">
        <v>50</v>
      </c>
      <c r="T40" s="8">
        <v>89</v>
      </c>
      <c r="U40" s="133">
        <v>50</v>
      </c>
      <c r="V40" s="8">
        <v>90</v>
      </c>
      <c r="W40" s="120"/>
      <c r="X40" s="8"/>
      <c r="Y40" s="126"/>
      <c r="Z40" s="50"/>
      <c r="AA40" s="120"/>
      <c r="AB40" s="8"/>
      <c r="AC40" s="120"/>
      <c r="AD40" s="8"/>
      <c r="AE40" s="120"/>
      <c r="AF40" s="8"/>
    </row>
    <row r="41" spans="1:32" ht="15" customHeight="1">
      <c r="A41" s="128">
        <v>36</v>
      </c>
      <c r="B41" t="s">
        <v>374</v>
      </c>
      <c r="C41" t="s">
        <v>375</v>
      </c>
      <c r="D41" s="9">
        <v>1980</v>
      </c>
      <c r="E41" s="10" t="s">
        <v>29</v>
      </c>
      <c r="F41" s="43">
        <v>19</v>
      </c>
      <c r="G41" s="45">
        <f t="shared" si="0"/>
        <v>77</v>
      </c>
      <c r="H41" s="46">
        <f t="shared" si="1"/>
        <v>173</v>
      </c>
      <c r="I41" s="120"/>
      <c r="J41" s="8"/>
      <c r="K41" s="120"/>
      <c r="L41" s="8"/>
      <c r="M41" s="120"/>
      <c r="N41" s="8"/>
      <c r="O41" s="49"/>
      <c r="P41" s="50"/>
      <c r="Q41" s="120"/>
      <c r="R41" s="8"/>
      <c r="S41" s="120"/>
      <c r="T41" s="8"/>
      <c r="U41" s="120"/>
      <c r="V41" s="8"/>
      <c r="W41" s="120"/>
      <c r="X41" s="8"/>
      <c r="Y41" s="120"/>
      <c r="Z41" s="8"/>
      <c r="AA41" s="120">
        <v>36</v>
      </c>
      <c r="AB41" s="8">
        <v>83</v>
      </c>
      <c r="AC41" s="120"/>
      <c r="AD41" s="43"/>
      <c r="AE41" s="120">
        <v>41</v>
      </c>
      <c r="AF41" s="8">
        <v>90</v>
      </c>
    </row>
    <row r="42" spans="1:32" ht="15" customHeight="1">
      <c r="A42" s="128">
        <v>37</v>
      </c>
      <c r="B42" t="s">
        <v>157</v>
      </c>
      <c r="C42" t="s">
        <v>477</v>
      </c>
      <c r="D42" s="9">
        <v>1975</v>
      </c>
      <c r="E42" s="10" t="s">
        <v>29</v>
      </c>
      <c r="F42" s="43">
        <v>20</v>
      </c>
      <c r="G42" s="45">
        <f t="shared" si="0"/>
        <v>72</v>
      </c>
      <c r="H42" s="46">
        <f t="shared" si="1"/>
        <v>163</v>
      </c>
      <c r="I42" s="126"/>
      <c r="J42" s="42"/>
      <c r="K42" s="120"/>
      <c r="L42" s="8"/>
      <c r="M42" s="120"/>
      <c r="N42" s="8"/>
      <c r="O42" s="49"/>
      <c r="P42" s="50"/>
      <c r="Q42" s="120"/>
      <c r="R42" s="8"/>
      <c r="S42" s="120">
        <v>34</v>
      </c>
      <c r="T42" s="8">
        <v>77</v>
      </c>
      <c r="U42" s="120"/>
      <c r="V42" s="8"/>
      <c r="W42" s="120"/>
      <c r="X42" s="8"/>
      <c r="Y42" s="120"/>
      <c r="Z42" s="8"/>
      <c r="AA42" s="120"/>
      <c r="AB42" s="8"/>
      <c r="AC42" s="120">
        <v>38</v>
      </c>
      <c r="AD42" s="8">
        <v>86</v>
      </c>
      <c r="AE42" s="120"/>
      <c r="AF42" s="8"/>
    </row>
    <row r="43" spans="1:32" ht="15" customHeight="1">
      <c r="A43" s="128">
        <v>38</v>
      </c>
      <c r="B43" t="s">
        <v>437</v>
      </c>
      <c r="C43" t="s">
        <v>481</v>
      </c>
      <c r="D43" s="9">
        <v>1978</v>
      </c>
      <c r="E43" s="10" t="s">
        <v>29</v>
      </c>
      <c r="F43" s="43">
        <v>21</v>
      </c>
      <c r="G43" s="45">
        <f t="shared" si="0"/>
        <v>72</v>
      </c>
      <c r="H43" s="46">
        <f t="shared" si="1"/>
        <v>159</v>
      </c>
      <c r="I43" s="120"/>
      <c r="J43" s="8"/>
      <c r="K43" s="122"/>
      <c r="L43" s="43"/>
      <c r="M43" s="120"/>
      <c r="N43" s="8"/>
      <c r="O43" s="49"/>
      <c r="P43" s="50"/>
      <c r="Q43" s="120"/>
      <c r="R43" s="8"/>
      <c r="S43" s="120">
        <v>31</v>
      </c>
      <c r="T43" s="8">
        <v>71</v>
      </c>
      <c r="U43" s="133">
        <v>41</v>
      </c>
      <c r="V43" s="8">
        <v>88</v>
      </c>
      <c r="AA43" s="120"/>
      <c r="AB43" s="8"/>
      <c r="AC43" s="125"/>
      <c r="AD43" s="42"/>
    </row>
    <row r="44" spans="1:32" ht="15" customHeight="1">
      <c r="A44" s="128">
        <v>39</v>
      </c>
      <c r="B44" t="s">
        <v>152</v>
      </c>
      <c r="C44" t="s">
        <v>176</v>
      </c>
      <c r="D44" s="9">
        <v>1962</v>
      </c>
      <c r="E44" s="10" t="s">
        <v>69</v>
      </c>
      <c r="F44" s="43">
        <v>5</v>
      </c>
      <c r="G44" s="45">
        <f t="shared" si="0"/>
        <v>100</v>
      </c>
      <c r="H44" s="46">
        <f t="shared" si="1"/>
        <v>158</v>
      </c>
      <c r="I44" s="126"/>
      <c r="J44" s="50"/>
      <c r="K44" s="120">
        <v>50</v>
      </c>
      <c r="L44" s="8">
        <v>83</v>
      </c>
      <c r="M44" s="126"/>
      <c r="N44" s="50"/>
      <c r="O44" s="49"/>
      <c r="P44" s="50"/>
      <c r="Q44" s="120">
        <v>50</v>
      </c>
      <c r="R44" s="8">
        <v>75</v>
      </c>
      <c r="S44" s="120"/>
      <c r="T44" s="8"/>
      <c r="W44" s="120"/>
      <c r="X44" s="8"/>
      <c r="Y44" s="126"/>
      <c r="Z44" s="50"/>
      <c r="AA44" s="120"/>
      <c r="AB44" s="8"/>
      <c r="AC44" s="120"/>
      <c r="AD44" s="8"/>
      <c r="AE44" s="120"/>
      <c r="AF44" s="8"/>
    </row>
    <row r="45" spans="1:32" ht="15" customHeight="1">
      <c r="A45" s="128">
        <v>40</v>
      </c>
      <c r="B45" t="s">
        <v>780</v>
      </c>
      <c r="C45" t="s">
        <v>31</v>
      </c>
      <c r="D45" s="9" t="s">
        <v>781</v>
      </c>
      <c r="E45" s="10" t="s">
        <v>47</v>
      </c>
      <c r="F45" s="43">
        <v>2</v>
      </c>
      <c r="G45" s="45">
        <f t="shared" si="0"/>
        <v>89</v>
      </c>
      <c r="H45" s="46">
        <f t="shared" si="1"/>
        <v>156</v>
      </c>
      <c r="I45" s="120"/>
      <c r="J45" s="8"/>
      <c r="K45" s="120"/>
      <c r="L45" s="8"/>
      <c r="M45" s="125"/>
      <c r="N45" s="42"/>
      <c r="O45" s="49"/>
      <c r="P45" s="50"/>
      <c r="Q45" s="120">
        <v>43</v>
      </c>
      <c r="R45" s="8">
        <v>81</v>
      </c>
      <c r="S45" s="120"/>
      <c r="T45" s="8"/>
      <c r="U45" s="133"/>
      <c r="V45" s="8"/>
      <c r="W45" s="120">
        <v>46</v>
      </c>
      <c r="X45" s="8">
        <v>75</v>
      </c>
      <c r="AA45" s="120"/>
      <c r="AB45" s="8"/>
      <c r="AC45" s="120"/>
      <c r="AD45" s="8"/>
    </row>
    <row r="46" spans="1:32" ht="15" customHeight="1">
      <c r="A46" s="128">
        <v>41</v>
      </c>
      <c r="B46" t="s">
        <v>79</v>
      </c>
      <c r="C46" t="s">
        <v>34</v>
      </c>
      <c r="D46" s="9">
        <v>1950</v>
      </c>
      <c r="E46" s="10" t="s">
        <v>156</v>
      </c>
      <c r="F46" s="43">
        <v>2</v>
      </c>
      <c r="G46" s="45">
        <f t="shared" si="0"/>
        <v>100</v>
      </c>
      <c r="H46" s="46">
        <f t="shared" si="1"/>
        <v>152</v>
      </c>
      <c r="I46" s="120"/>
      <c r="J46" s="8"/>
      <c r="K46" s="120">
        <v>50</v>
      </c>
      <c r="L46" s="8">
        <v>73</v>
      </c>
      <c r="M46" s="125"/>
      <c r="N46" s="42"/>
      <c r="O46" s="48"/>
      <c r="P46" s="42"/>
      <c r="Q46" s="125"/>
      <c r="R46" s="42"/>
      <c r="S46" s="120"/>
      <c r="T46" s="8"/>
      <c r="U46" s="133"/>
      <c r="V46" s="8"/>
      <c r="W46" s="120"/>
      <c r="X46" s="8"/>
      <c r="Y46" s="120"/>
      <c r="Z46" s="8"/>
      <c r="AA46" s="120"/>
      <c r="AB46" s="8"/>
      <c r="AC46" s="126"/>
      <c r="AD46" s="51"/>
      <c r="AE46" s="120">
        <v>50</v>
      </c>
      <c r="AF46" s="8">
        <v>79</v>
      </c>
    </row>
    <row r="47" spans="1:32" ht="15" customHeight="1">
      <c r="A47" s="128">
        <v>42</v>
      </c>
      <c r="B47" t="s">
        <v>438</v>
      </c>
      <c r="C47" t="s">
        <v>482</v>
      </c>
      <c r="D47" s="9">
        <v>1993</v>
      </c>
      <c r="E47" s="10" t="s">
        <v>24</v>
      </c>
      <c r="F47" s="43">
        <v>4</v>
      </c>
      <c r="G47" s="45">
        <f t="shared" si="0"/>
        <v>82</v>
      </c>
      <c r="H47" s="46">
        <f t="shared" si="1"/>
        <v>148</v>
      </c>
      <c r="I47" s="126"/>
      <c r="J47" s="50"/>
      <c r="K47" s="126"/>
      <c r="L47" s="50"/>
      <c r="M47" s="126"/>
      <c r="N47" s="50"/>
      <c r="O47" s="49"/>
      <c r="P47" s="50"/>
      <c r="Q47" s="126"/>
      <c r="R47" s="50"/>
      <c r="S47" s="120">
        <v>39</v>
      </c>
      <c r="T47" s="8">
        <v>68</v>
      </c>
      <c r="U47" s="133"/>
      <c r="V47" s="8"/>
      <c r="W47" s="120"/>
      <c r="X47" s="8"/>
      <c r="Y47" s="125"/>
      <c r="Z47" s="42"/>
      <c r="AA47" s="120">
        <v>43</v>
      </c>
      <c r="AB47" s="8">
        <v>80</v>
      </c>
      <c r="AC47" s="120"/>
      <c r="AD47" s="8"/>
    </row>
    <row r="48" spans="1:32" ht="15" customHeight="1">
      <c r="A48" s="128">
        <v>43</v>
      </c>
      <c r="B48" t="s">
        <v>165</v>
      </c>
      <c r="C48" t="s">
        <v>263</v>
      </c>
      <c r="D48" s="9">
        <v>1971</v>
      </c>
      <c r="E48" s="10" t="s">
        <v>50</v>
      </c>
      <c r="F48" s="43">
        <v>8</v>
      </c>
      <c r="G48" s="45">
        <f t="shared" si="0"/>
        <v>81</v>
      </c>
      <c r="H48" s="46">
        <f t="shared" si="1"/>
        <v>141</v>
      </c>
      <c r="I48" s="122"/>
      <c r="J48" s="42"/>
      <c r="K48" s="120"/>
      <c r="L48" s="8"/>
      <c r="M48" s="122"/>
      <c r="N48" s="43"/>
      <c r="O48" s="48"/>
      <c r="P48" s="42"/>
      <c r="Q48" s="120"/>
      <c r="R48" s="8"/>
      <c r="S48" s="120">
        <v>40</v>
      </c>
      <c r="T48" s="8">
        <v>62</v>
      </c>
      <c r="U48" s="133"/>
      <c r="V48" s="8"/>
      <c r="W48" s="120">
        <v>41</v>
      </c>
      <c r="X48" s="8">
        <v>79</v>
      </c>
      <c r="Y48" s="125"/>
      <c r="Z48" s="42"/>
      <c r="AA48" s="120"/>
      <c r="AB48" s="8"/>
      <c r="AC48" s="120"/>
      <c r="AD48" s="8"/>
      <c r="AE48" s="120"/>
      <c r="AF48" s="8"/>
    </row>
    <row r="49" spans="1:32" ht="15" customHeight="1">
      <c r="A49" s="128">
        <v>44</v>
      </c>
      <c r="B49" t="s">
        <v>68</v>
      </c>
      <c r="C49" t="s">
        <v>94</v>
      </c>
      <c r="D49" s="9">
        <v>1953</v>
      </c>
      <c r="E49" s="10" t="s">
        <v>156</v>
      </c>
      <c r="F49" s="41">
        <v>3</v>
      </c>
      <c r="G49" s="45">
        <f t="shared" si="0"/>
        <v>100</v>
      </c>
      <c r="H49" s="46">
        <f t="shared" si="1"/>
        <v>140</v>
      </c>
      <c r="I49" s="120">
        <v>50</v>
      </c>
      <c r="J49" s="8">
        <v>73</v>
      </c>
      <c r="Q49" s="120"/>
      <c r="R49" s="8"/>
      <c r="S49" s="120"/>
      <c r="T49" s="8"/>
      <c r="U49" s="133"/>
      <c r="V49" s="8"/>
      <c r="W49" s="120">
        <v>50</v>
      </c>
      <c r="X49" s="8">
        <v>67</v>
      </c>
      <c r="Y49" s="122"/>
      <c r="Z49" s="43"/>
      <c r="AA49" s="126"/>
      <c r="AB49" s="50"/>
      <c r="AC49" s="120"/>
      <c r="AD49" s="8"/>
      <c r="AE49" s="125"/>
      <c r="AF49" s="42"/>
    </row>
    <row r="50" spans="1:32" ht="15" customHeight="1">
      <c r="A50" s="128">
        <v>45</v>
      </c>
      <c r="B50" t="s">
        <v>463</v>
      </c>
      <c r="C50" t="s">
        <v>155</v>
      </c>
      <c r="D50" s="9" t="s">
        <v>330</v>
      </c>
      <c r="E50" s="10" t="s">
        <v>47</v>
      </c>
      <c r="F50" s="43">
        <v>3</v>
      </c>
      <c r="G50" s="45">
        <f t="shared" si="0"/>
        <v>82</v>
      </c>
      <c r="H50" s="46">
        <f t="shared" si="1"/>
        <v>138</v>
      </c>
      <c r="I50" s="120"/>
      <c r="J50" s="8"/>
      <c r="K50" s="120"/>
      <c r="L50" s="8"/>
      <c r="M50" s="126"/>
      <c r="N50" s="50"/>
      <c r="O50" s="49"/>
      <c r="P50" s="50"/>
      <c r="Q50" s="120">
        <v>41</v>
      </c>
      <c r="R50" s="8">
        <v>72</v>
      </c>
      <c r="S50" s="120">
        <v>41</v>
      </c>
      <c r="T50" s="8">
        <v>66</v>
      </c>
      <c r="U50" s="133"/>
      <c r="V50" s="8"/>
      <c r="W50" s="120"/>
      <c r="X50" s="8"/>
      <c r="Y50" s="126"/>
      <c r="Z50" s="50"/>
      <c r="AA50" s="120"/>
      <c r="AB50" s="8"/>
      <c r="AC50" s="120"/>
      <c r="AD50" s="8"/>
      <c r="AE50" s="120"/>
      <c r="AF50" s="8"/>
    </row>
    <row r="51" spans="1:32" ht="15" customHeight="1">
      <c r="A51" s="128">
        <v>46</v>
      </c>
      <c r="B51" t="s">
        <v>62</v>
      </c>
      <c r="C51" t="s">
        <v>93</v>
      </c>
      <c r="D51" s="9">
        <v>1966</v>
      </c>
      <c r="E51" s="17" t="s">
        <v>50</v>
      </c>
      <c r="F51" s="41">
        <v>9</v>
      </c>
      <c r="G51" s="45">
        <f t="shared" si="0"/>
        <v>78</v>
      </c>
      <c r="H51" s="46">
        <f t="shared" si="1"/>
        <v>138</v>
      </c>
      <c r="I51" s="120"/>
      <c r="J51" s="8"/>
      <c r="K51" s="120"/>
      <c r="L51" s="8"/>
      <c r="S51" s="120"/>
      <c r="T51" s="8"/>
      <c r="U51" s="133">
        <v>38</v>
      </c>
      <c r="V51" s="8">
        <v>71</v>
      </c>
      <c r="W51" s="120"/>
      <c r="X51" s="8"/>
      <c r="Y51" s="122"/>
      <c r="Z51" s="43"/>
      <c r="AA51" s="120"/>
      <c r="AB51" s="8"/>
      <c r="AC51" s="120">
        <v>40</v>
      </c>
      <c r="AD51" s="8">
        <v>67</v>
      </c>
    </row>
    <row r="52" spans="1:32" ht="15" customHeight="1">
      <c r="A52" s="128">
        <v>47</v>
      </c>
      <c r="B52" t="s">
        <v>140</v>
      </c>
      <c r="C52" t="s">
        <v>141</v>
      </c>
      <c r="D52" s="9">
        <v>1980</v>
      </c>
      <c r="E52" s="10" t="s">
        <v>29</v>
      </c>
      <c r="F52" s="41">
        <v>22</v>
      </c>
      <c r="G52" s="45">
        <f t="shared" si="0"/>
        <v>64</v>
      </c>
      <c r="H52" s="46">
        <f t="shared" si="1"/>
        <v>137</v>
      </c>
      <c r="I52" s="120"/>
      <c r="J52" s="8"/>
      <c r="S52" s="120">
        <v>27</v>
      </c>
      <c r="T52" s="8">
        <v>60</v>
      </c>
      <c r="U52" s="133">
        <v>37</v>
      </c>
      <c r="V52" s="8">
        <v>77</v>
      </c>
      <c r="W52" s="120"/>
      <c r="X52" s="8"/>
      <c r="Y52" s="126"/>
      <c r="Z52" s="50"/>
      <c r="AA52" s="120"/>
      <c r="AB52" s="8"/>
      <c r="AC52" s="120"/>
      <c r="AD52" s="8"/>
      <c r="AE52" s="125"/>
      <c r="AF52" s="42"/>
    </row>
    <row r="53" spans="1:32" ht="15" customHeight="1">
      <c r="A53" s="128">
        <v>48</v>
      </c>
      <c r="B53" t="s">
        <v>275</v>
      </c>
      <c r="C53" t="s">
        <v>88</v>
      </c>
      <c r="D53" s="9">
        <v>1976</v>
      </c>
      <c r="E53" s="10" t="s">
        <v>29</v>
      </c>
      <c r="F53" s="43">
        <v>23</v>
      </c>
      <c r="G53" s="45">
        <f t="shared" si="0"/>
        <v>59</v>
      </c>
      <c r="H53" s="46">
        <f t="shared" si="1"/>
        <v>132</v>
      </c>
      <c r="I53" s="120"/>
      <c r="J53" s="8"/>
      <c r="K53" s="120"/>
      <c r="L53" s="8"/>
      <c r="M53" s="120"/>
      <c r="N53" s="43"/>
      <c r="O53" s="47"/>
      <c r="P53" s="43"/>
      <c r="Q53" s="120"/>
      <c r="R53" s="8"/>
      <c r="S53" s="120">
        <v>28</v>
      </c>
      <c r="T53" s="8">
        <v>61</v>
      </c>
      <c r="U53" s="133"/>
      <c r="V53" s="8"/>
      <c r="Y53" s="120"/>
      <c r="Z53" s="8"/>
      <c r="AA53" s="120"/>
      <c r="AB53" s="8"/>
      <c r="AC53" s="120">
        <v>31</v>
      </c>
      <c r="AD53" s="8">
        <v>71</v>
      </c>
      <c r="AE53" s="126"/>
      <c r="AF53" s="51"/>
    </row>
    <row r="54" spans="1:32" ht="15" customHeight="1">
      <c r="A54" s="128">
        <v>49</v>
      </c>
      <c r="B54" t="s">
        <v>315</v>
      </c>
      <c r="C54" t="s">
        <v>316</v>
      </c>
      <c r="D54" s="9">
        <v>1990</v>
      </c>
      <c r="E54" s="10" t="s">
        <v>24</v>
      </c>
      <c r="F54" s="43">
        <v>5</v>
      </c>
      <c r="G54" s="45">
        <f t="shared" si="0"/>
        <v>79</v>
      </c>
      <c r="H54" s="46">
        <f t="shared" si="1"/>
        <v>127</v>
      </c>
      <c r="I54" s="120"/>
      <c r="J54" s="8"/>
      <c r="K54" s="120"/>
      <c r="L54" s="8"/>
      <c r="M54" s="120"/>
      <c r="N54" s="8"/>
      <c r="O54" s="49"/>
      <c r="P54" s="50"/>
      <c r="Q54" s="120"/>
      <c r="R54" s="8"/>
      <c r="S54" s="120">
        <v>36</v>
      </c>
      <c r="T54" s="8">
        <v>52</v>
      </c>
      <c r="U54" s="133">
        <v>43</v>
      </c>
      <c r="V54" s="8">
        <v>75</v>
      </c>
      <c r="W54" s="120"/>
      <c r="X54" s="8"/>
      <c r="Y54" s="126"/>
      <c r="Z54" s="50"/>
      <c r="AA54" s="120"/>
      <c r="AB54" s="8"/>
      <c r="AC54" s="120"/>
      <c r="AD54" s="8"/>
    </row>
    <row r="55" spans="1:32" ht="15" customHeight="1">
      <c r="A55" s="128">
        <v>50</v>
      </c>
      <c r="B55" t="s">
        <v>200</v>
      </c>
      <c r="C55" t="s">
        <v>31</v>
      </c>
      <c r="D55" s="9">
        <v>1981</v>
      </c>
      <c r="E55" s="10" t="s">
        <v>29</v>
      </c>
      <c r="F55" s="41">
        <v>24</v>
      </c>
      <c r="G55" s="45">
        <f t="shared" si="0"/>
        <v>50</v>
      </c>
      <c r="H55" s="46">
        <f t="shared" si="1"/>
        <v>100</v>
      </c>
      <c r="I55" s="120">
        <v>50</v>
      </c>
      <c r="J55" s="8">
        <v>100</v>
      </c>
      <c r="K55" s="120"/>
      <c r="L55" s="8"/>
      <c r="Q55" s="120"/>
      <c r="R55" s="8"/>
      <c r="S55" s="120"/>
      <c r="T55" s="8"/>
      <c r="U55" s="133"/>
      <c r="V55" s="8"/>
      <c r="W55" s="120"/>
      <c r="X55" s="8"/>
      <c r="Y55" s="125"/>
      <c r="Z55" s="42"/>
      <c r="AA55" s="120"/>
      <c r="AB55" s="8"/>
      <c r="AC55" s="120"/>
      <c r="AD55" s="8"/>
      <c r="AE55" s="120"/>
      <c r="AF55" s="8"/>
    </row>
    <row r="56" spans="1:32" ht="15" customHeight="1">
      <c r="A56" s="128">
        <v>51</v>
      </c>
      <c r="B56" t="s">
        <v>431</v>
      </c>
      <c r="C56" t="s">
        <v>316</v>
      </c>
      <c r="D56" s="9">
        <v>1990</v>
      </c>
      <c r="E56" s="10" t="s">
        <v>24</v>
      </c>
      <c r="F56" s="43">
        <v>6</v>
      </c>
      <c r="G56" s="45">
        <f t="shared" si="0"/>
        <v>50</v>
      </c>
      <c r="H56" s="46">
        <f t="shared" si="1"/>
        <v>100</v>
      </c>
      <c r="I56" s="126"/>
      <c r="J56" s="50"/>
      <c r="K56" s="126"/>
      <c r="L56" s="50"/>
      <c r="M56" s="126"/>
      <c r="N56" s="50"/>
      <c r="O56" s="49"/>
      <c r="P56" s="50"/>
      <c r="Q56" s="126"/>
      <c r="R56" s="50"/>
      <c r="S56" s="120">
        <v>50</v>
      </c>
      <c r="T56" s="8">
        <v>100</v>
      </c>
      <c r="U56" s="133"/>
      <c r="V56" s="8"/>
      <c r="W56" s="120"/>
      <c r="X56" s="8"/>
      <c r="Y56" s="120"/>
      <c r="Z56" s="8"/>
      <c r="AA56" s="120"/>
      <c r="AB56" s="8"/>
      <c r="AC56" s="120"/>
      <c r="AD56" s="8"/>
      <c r="AE56" s="120"/>
      <c r="AF56" s="8"/>
    </row>
    <row r="57" spans="1:32" ht="15" customHeight="1">
      <c r="A57" s="128">
        <v>52</v>
      </c>
      <c r="B57" t="s">
        <v>345</v>
      </c>
      <c r="C57" t="s">
        <v>472</v>
      </c>
      <c r="D57" s="9">
        <v>1997</v>
      </c>
      <c r="E57" s="10" t="s">
        <v>47</v>
      </c>
      <c r="F57" s="41">
        <v>4</v>
      </c>
      <c r="G57" s="45">
        <f t="shared" si="0"/>
        <v>50</v>
      </c>
      <c r="H57" s="46">
        <f t="shared" si="1"/>
        <v>96</v>
      </c>
      <c r="K57" s="120"/>
      <c r="L57" s="8"/>
      <c r="M57" s="120"/>
      <c r="N57" s="8"/>
      <c r="S57" s="120">
        <v>50</v>
      </c>
      <c r="T57" s="8">
        <v>96</v>
      </c>
      <c r="U57" s="133"/>
      <c r="V57" s="8"/>
      <c r="W57" s="120"/>
      <c r="X57" s="8"/>
      <c r="Y57" s="120"/>
      <c r="Z57" s="8"/>
      <c r="AA57" s="120"/>
      <c r="AB57" s="8"/>
      <c r="AC57" s="120"/>
      <c r="AD57" s="8"/>
      <c r="AE57" s="125"/>
      <c r="AF57" s="42"/>
    </row>
    <row r="58" spans="1:32" ht="15" customHeight="1">
      <c r="A58" s="128">
        <v>53</v>
      </c>
      <c r="B58" t="s">
        <v>776</v>
      </c>
      <c r="C58" t="s">
        <v>341</v>
      </c>
      <c r="D58" s="9" t="s">
        <v>329</v>
      </c>
      <c r="E58" s="10" t="s">
        <v>32</v>
      </c>
      <c r="F58" s="43">
        <v>7</v>
      </c>
      <c r="G58" s="45">
        <f t="shared" si="0"/>
        <v>46</v>
      </c>
      <c r="H58" s="46">
        <f t="shared" si="1"/>
        <v>96</v>
      </c>
      <c r="I58" s="120"/>
      <c r="J58" s="8"/>
      <c r="K58" s="120"/>
      <c r="L58" s="8"/>
      <c r="M58" s="120"/>
      <c r="N58" s="8"/>
      <c r="O58" s="48"/>
      <c r="P58" s="42"/>
      <c r="Q58" s="120">
        <v>46</v>
      </c>
      <c r="R58" s="8">
        <v>96</v>
      </c>
      <c r="S58" s="120"/>
      <c r="T58" s="8"/>
      <c r="U58" s="133"/>
      <c r="V58" s="8"/>
      <c r="W58" s="120"/>
      <c r="X58" s="8"/>
      <c r="Y58" s="120"/>
      <c r="Z58" s="8"/>
      <c r="AA58" s="120"/>
      <c r="AB58" s="8"/>
      <c r="AC58" s="120"/>
      <c r="AD58" s="8"/>
      <c r="AE58" s="120"/>
      <c r="AF58" s="8"/>
    </row>
    <row r="59" spans="1:32" ht="15" customHeight="1">
      <c r="A59" s="128">
        <v>54</v>
      </c>
      <c r="B59" t="s">
        <v>803</v>
      </c>
      <c r="C59" t="s">
        <v>804</v>
      </c>
      <c r="D59" s="9" t="s">
        <v>802</v>
      </c>
      <c r="E59" s="10" t="s">
        <v>29</v>
      </c>
      <c r="F59" s="41">
        <v>25</v>
      </c>
      <c r="G59" s="45">
        <f t="shared" si="0"/>
        <v>43</v>
      </c>
      <c r="H59" s="46">
        <f t="shared" si="1"/>
        <v>93</v>
      </c>
      <c r="I59" s="120"/>
      <c r="J59" s="8"/>
      <c r="Q59" s="120"/>
      <c r="R59" s="8"/>
      <c r="S59" s="120"/>
      <c r="T59" s="8"/>
      <c r="U59" s="133"/>
      <c r="V59" s="8"/>
      <c r="W59" s="120">
        <v>43</v>
      </c>
      <c r="X59" s="8">
        <v>93</v>
      </c>
      <c r="Y59" s="122"/>
      <c r="Z59" s="43"/>
      <c r="AA59" s="126"/>
      <c r="AB59" s="50"/>
      <c r="AC59" s="125"/>
      <c r="AD59" s="42"/>
      <c r="AE59" s="125"/>
      <c r="AF59" s="42"/>
    </row>
    <row r="60" spans="1:32" ht="15" customHeight="1">
      <c r="A60" s="128">
        <v>55</v>
      </c>
      <c r="B60" t="s">
        <v>336</v>
      </c>
      <c r="C60" t="s">
        <v>77</v>
      </c>
      <c r="D60" s="9" t="s">
        <v>334</v>
      </c>
      <c r="E60" s="10" t="s">
        <v>32</v>
      </c>
      <c r="F60" s="43">
        <v>1</v>
      </c>
      <c r="G60" s="45">
        <f t="shared" si="0"/>
        <v>93</v>
      </c>
      <c r="H60" s="46">
        <f t="shared" si="1"/>
        <v>89</v>
      </c>
      <c r="I60" s="120"/>
      <c r="J60" s="8"/>
      <c r="K60" s="120"/>
      <c r="L60" s="8"/>
      <c r="M60" s="120"/>
      <c r="N60" s="8"/>
      <c r="O60" s="49"/>
      <c r="P60" s="50"/>
      <c r="Q60" s="120">
        <v>43</v>
      </c>
      <c r="R60" s="8">
        <v>89</v>
      </c>
      <c r="S60" s="120"/>
      <c r="T60" s="8"/>
      <c r="U60" s="133"/>
      <c r="V60" s="8"/>
      <c r="W60" s="120"/>
      <c r="X60" s="8"/>
      <c r="Y60" s="122"/>
      <c r="Z60" s="43"/>
      <c r="AA60" s="120"/>
      <c r="AB60" s="8"/>
      <c r="AC60" s="125">
        <v>50</v>
      </c>
      <c r="AD60" s="8"/>
      <c r="AE60" s="120"/>
      <c r="AF60" s="8"/>
    </row>
    <row r="61" spans="1:32" ht="15" customHeight="1">
      <c r="A61" s="128">
        <v>56</v>
      </c>
      <c r="B61" t="s">
        <v>212</v>
      </c>
      <c r="C61" t="s">
        <v>754</v>
      </c>
      <c r="D61" s="9">
        <v>1970</v>
      </c>
      <c r="E61" s="10" t="s">
        <v>50</v>
      </c>
      <c r="F61" s="43">
        <v>10</v>
      </c>
      <c r="G61" s="45">
        <f t="shared" si="0"/>
        <v>50</v>
      </c>
      <c r="H61" s="46">
        <f t="shared" si="1"/>
        <v>89</v>
      </c>
      <c r="I61" s="126"/>
      <c r="J61" s="50"/>
      <c r="K61" s="120"/>
      <c r="L61" s="8"/>
      <c r="M61" s="125"/>
      <c r="N61" s="42"/>
      <c r="O61" s="49"/>
      <c r="P61" s="50"/>
      <c r="Q61" s="120"/>
      <c r="R61" s="8"/>
      <c r="S61" s="120"/>
      <c r="T61" s="8"/>
      <c r="U61" s="133"/>
      <c r="V61" s="8"/>
      <c r="W61" s="120"/>
      <c r="X61" s="8"/>
      <c r="AA61" s="120"/>
      <c r="AB61" s="8"/>
      <c r="AC61" s="120"/>
      <c r="AE61" s="120">
        <v>50</v>
      </c>
      <c r="AF61" s="8">
        <v>89</v>
      </c>
    </row>
    <row r="62" spans="1:32" ht="15" customHeight="1">
      <c r="A62" s="128">
        <v>57</v>
      </c>
      <c r="B62" t="s">
        <v>304</v>
      </c>
      <c r="C62" t="s">
        <v>303</v>
      </c>
      <c r="D62" s="9">
        <v>2005</v>
      </c>
      <c r="E62" s="10" t="s">
        <v>32</v>
      </c>
      <c r="F62" s="43">
        <v>3</v>
      </c>
      <c r="G62" s="45">
        <f t="shared" si="0"/>
        <v>50</v>
      </c>
      <c r="H62" s="46">
        <f t="shared" si="1"/>
        <v>89</v>
      </c>
      <c r="I62" s="126"/>
      <c r="J62" s="50"/>
      <c r="K62" s="126"/>
      <c r="L62" s="50"/>
      <c r="M62" s="126"/>
      <c r="N62" s="50"/>
      <c r="O62" s="49"/>
      <c r="P62" s="50"/>
      <c r="Q62" s="120"/>
      <c r="R62" s="8"/>
      <c r="S62" s="120"/>
      <c r="T62" s="8"/>
      <c r="U62" s="133">
        <v>50</v>
      </c>
      <c r="V62" s="8">
        <v>89</v>
      </c>
      <c r="W62" s="120"/>
      <c r="X62" s="8"/>
      <c r="Y62" s="120"/>
      <c r="Z62" s="8"/>
      <c r="AA62" s="120"/>
      <c r="AB62" s="8"/>
      <c r="AC62" s="125"/>
      <c r="AD62" s="42"/>
    </row>
    <row r="63" spans="1:32" ht="15" customHeight="1">
      <c r="A63" s="128">
        <v>58</v>
      </c>
      <c r="B63" t="s">
        <v>397</v>
      </c>
      <c r="C63" t="s">
        <v>77</v>
      </c>
      <c r="D63" s="9">
        <v>2007</v>
      </c>
      <c r="E63" s="10" t="s">
        <v>32</v>
      </c>
      <c r="F63" s="41">
        <v>4</v>
      </c>
      <c r="G63" s="45">
        <f t="shared" si="0"/>
        <v>50</v>
      </c>
      <c r="H63" s="46">
        <f t="shared" si="1"/>
        <v>85</v>
      </c>
      <c r="K63" s="120">
        <v>50</v>
      </c>
      <c r="L63" s="8">
        <v>85</v>
      </c>
      <c r="Q63" s="120"/>
      <c r="R63" s="8"/>
      <c r="S63" s="120"/>
      <c r="T63" s="8"/>
      <c r="U63" s="133"/>
      <c r="V63" s="8"/>
      <c r="W63" s="120"/>
      <c r="X63" s="8"/>
      <c r="Y63" s="120"/>
      <c r="Z63" s="8"/>
      <c r="AA63" s="120"/>
      <c r="AB63" s="8"/>
      <c r="AC63" s="120"/>
      <c r="AD63" s="8"/>
    </row>
    <row r="64" spans="1:32" ht="15" customHeight="1">
      <c r="A64" s="128">
        <v>59</v>
      </c>
      <c r="B64" t="s">
        <v>91</v>
      </c>
      <c r="C64" t="s">
        <v>474</v>
      </c>
      <c r="D64" s="9">
        <v>1967</v>
      </c>
      <c r="E64" s="10" t="s">
        <v>50</v>
      </c>
      <c r="F64" s="43">
        <v>11</v>
      </c>
      <c r="G64" s="45">
        <f t="shared" si="0"/>
        <v>46</v>
      </c>
      <c r="H64" s="46">
        <f t="shared" si="1"/>
        <v>85</v>
      </c>
      <c r="I64" s="120"/>
      <c r="J64" s="8"/>
      <c r="K64" s="120"/>
      <c r="L64" s="8"/>
      <c r="M64" s="120"/>
      <c r="N64" s="8"/>
      <c r="O64" s="48"/>
      <c r="P64" s="42"/>
      <c r="Q64" s="125"/>
      <c r="R64" s="42"/>
      <c r="S64" s="120">
        <v>46</v>
      </c>
      <c r="T64" s="8">
        <v>85</v>
      </c>
      <c r="U64" s="133"/>
      <c r="V64" s="8"/>
      <c r="W64" s="120"/>
      <c r="X64" s="8"/>
      <c r="Y64" s="120"/>
      <c r="Z64" s="8"/>
      <c r="AA64" s="120"/>
      <c r="AB64" s="8"/>
      <c r="AC64" s="120"/>
      <c r="AD64" s="8"/>
    </row>
    <row r="65" spans="1:32" ht="15" customHeight="1">
      <c r="A65" s="128">
        <v>60</v>
      </c>
      <c r="B65" t="s">
        <v>52</v>
      </c>
      <c r="C65" t="s">
        <v>796</v>
      </c>
      <c r="D65" s="9" t="s">
        <v>797</v>
      </c>
      <c r="E65" s="10" t="s">
        <v>24</v>
      </c>
      <c r="F65" s="43">
        <v>7</v>
      </c>
      <c r="G65" s="45">
        <f t="shared" si="0"/>
        <v>46</v>
      </c>
      <c r="H65" s="46">
        <f t="shared" si="1"/>
        <v>85</v>
      </c>
      <c r="I65" s="126"/>
      <c r="J65" s="42"/>
      <c r="K65" s="120"/>
      <c r="L65" s="8"/>
      <c r="M65" s="120"/>
      <c r="N65" s="8"/>
      <c r="O65" s="49"/>
      <c r="P65" s="50"/>
      <c r="Q65" s="120"/>
      <c r="R65" s="8"/>
      <c r="S65" s="120"/>
      <c r="T65" s="8"/>
      <c r="U65" s="133"/>
      <c r="V65" s="8"/>
      <c r="W65" s="120"/>
      <c r="X65" s="8"/>
      <c r="Y65" s="122"/>
      <c r="Z65" s="43"/>
      <c r="AA65" s="120">
        <v>46</v>
      </c>
      <c r="AB65" s="8">
        <v>85</v>
      </c>
      <c r="AC65" s="120"/>
      <c r="AD65" s="8"/>
      <c r="AE65" s="122"/>
      <c r="AF65" s="43"/>
    </row>
    <row r="66" spans="1:32" ht="15" customHeight="1">
      <c r="A66" s="128">
        <v>61</v>
      </c>
      <c r="B66" t="s">
        <v>299</v>
      </c>
      <c r="C66" t="s">
        <v>210</v>
      </c>
      <c r="D66" s="9">
        <v>1989</v>
      </c>
      <c r="E66" s="10" t="s">
        <v>24</v>
      </c>
      <c r="F66" s="43">
        <v>8</v>
      </c>
      <c r="G66" s="45">
        <f t="shared" si="0"/>
        <v>46</v>
      </c>
      <c r="H66" s="46">
        <f t="shared" si="1"/>
        <v>85</v>
      </c>
      <c r="I66" s="120"/>
      <c r="J66" s="8"/>
      <c r="K66" s="120"/>
      <c r="L66" s="8"/>
      <c r="M66" s="120"/>
      <c r="N66" s="8"/>
      <c r="O66" s="48"/>
      <c r="P66" s="42"/>
      <c r="Q66" s="120"/>
      <c r="R66" s="8"/>
      <c r="S66" s="120"/>
      <c r="T66" s="8"/>
      <c r="W66" s="125"/>
      <c r="X66" s="42"/>
      <c r="Y66" s="125"/>
      <c r="Z66" s="42"/>
      <c r="AA66" s="120"/>
      <c r="AB66" s="8"/>
      <c r="AC66" s="120"/>
      <c r="AD66" s="8"/>
      <c r="AE66" s="120">
        <v>46</v>
      </c>
      <c r="AF66" s="8">
        <v>85</v>
      </c>
    </row>
    <row r="67" spans="1:32" ht="15" customHeight="1">
      <c r="A67" s="128">
        <v>62</v>
      </c>
      <c r="B67" t="s">
        <v>805</v>
      </c>
      <c r="C67" t="s">
        <v>263</v>
      </c>
      <c r="D67" s="9" t="s">
        <v>797</v>
      </c>
      <c r="E67" s="10" t="s">
        <v>24</v>
      </c>
      <c r="F67" s="41">
        <v>9</v>
      </c>
      <c r="G67" s="45">
        <f t="shared" si="0"/>
        <v>46</v>
      </c>
      <c r="H67" s="46">
        <f t="shared" si="1"/>
        <v>85</v>
      </c>
      <c r="I67" s="120"/>
      <c r="J67" s="8"/>
      <c r="K67" s="120"/>
      <c r="L67" s="8"/>
      <c r="M67" s="120"/>
      <c r="N67" s="8"/>
      <c r="Q67" s="120"/>
      <c r="R67" s="8"/>
      <c r="S67" s="120"/>
      <c r="T67" s="8"/>
      <c r="U67" s="133"/>
      <c r="V67" s="8"/>
      <c r="W67" s="120">
        <v>46</v>
      </c>
      <c r="X67" s="8">
        <v>85</v>
      </c>
      <c r="Y67" s="120"/>
      <c r="Z67" s="8"/>
      <c r="AA67" s="122"/>
      <c r="AB67" s="43"/>
      <c r="AC67" s="120"/>
      <c r="AD67" s="42"/>
      <c r="AE67" s="120"/>
      <c r="AF67" s="8"/>
    </row>
    <row r="68" spans="1:32" ht="15" customHeight="1">
      <c r="A68" s="128">
        <v>63</v>
      </c>
      <c r="B68" t="s">
        <v>205</v>
      </c>
      <c r="C68" t="s">
        <v>208</v>
      </c>
      <c r="D68" s="9">
        <v>1975</v>
      </c>
      <c r="E68" s="17" t="s">
        <v>29</v>
      </c>
      <c r="F68" s="44">
        <v>27</v>
      </c>
      <c r="G68" s="45">
        <f t="shared" si="0"/>
        <v>37</v>
      </c>
      <c r="H68" s="46">
        <f t="shared" si="1"/>
        <v>85</v>
      </c>
      <c r="I68" s="120"/>
      <c r="J68" s="8"/>
      <c r="K68" s="120"/>
      <c r="L68" s="8"/>
      <c r="M68" s="125"/>
      <c r="N68" s="42"/>
      <c r="O68" s="48"/>
      <c r="P68" s="42"/>
      <c r="Q68" s="120"/>
      <c r="R68" s="8"/>
      <c r="S68" s="120"/>
      <c r="T68" s="8"/>
      <c r="W68" s="120"/>
      <c r="X68" s="8"/>
      <c r="Y68" s="120"/>
      <c r="Z68" s="8"/>
      <c r="AA68" s="120"/>
      <c r="AB68" s="8"/>
      <c r="AC68" s="120">
        <v>37</v>
      </c>
      <c r="AD68" s="8">
        <v>85</v>
      </c>
      <c r="AE68" s="120"/>
      <c r="AF68" s="8"/>
    </row>
    <row r="69" spans="1:32" ht="15" customHeight="1">
      <c r="A69" s="128">
        <v>64</v>
      </c>
      <c r="B69" t="s">
        <v>87</v>
      </c>
      <c r="C69" t="s">
        <v>86</v>
      </c>
      <c r="D69" s="9">
        <v>1971</v>
      </c>
      <c r="E69" s="10" t="s">
        <v>50</v>
      </c>
      <c r="F69" s="43">
        <v>12</v>
      </c>
      <c r="G69" s="45">
        <f t="shared" si="0"/>
        <v>46</v>
      </c>
      <c r="H69" s="46">
        <f t="shared" si="1"/>
        <v>83</v>
      </c>
      <c r="I69" s="120">
        <v>46</v>
      </c>
      <c r="J69" s="8">
        <v>83</v>
      </c>
      <c r="K69" s="120"/>
      <c r="L69" s="8"/>
      <c r="M69" s="120"/>
      <c r="N69" s="8"/>
      <c r="O69" s="49"/>
      <c r="P69" s="50"/>
      <c r="Q69" s="120"/>
      <c r="R69" s="8"/>
      <c r="S69" s="120"/>
      <c r="T69" s="8"/>
      <c r="U69" s="120"/>
      <c r="V69" s="8"/>
      <c r="W69" s="125"/>
      <c r="X69" s="42"/>
      <c r="Y69" s="120"/>
      <c r="Z69" s="8"/>
      <c r="AA69" s="120"/>
      <c r="AB69" s="8"/>
      <c r="AC69" s="120"/>
      <c r="AD69" s="8"/>
    </row>
    <row r="70" spans="1:32" ht="15" customHeight="1">
      <c r="A70" s="128">
        <v>65</v>
      </c>
      <c r="B70" t="s">
        <v>64</v>
      </c>
      <c r="C70" t="s">
        <v>57</v>
      </c>
      <c r="D70" s="9">
        <v>1978</v>
      </c>
      <c r="E70" s="10" t="s">
        <v>29</v>
      </c>
      <c r="F70" s="41">
        <v>26</v>
      </c>
      <c r="G70" s="45">
        <f t="shared" ref="G70:G133" si="2">IF((COUNT(I70:AF70)/2)&gt;=5,SUM(LARGE(I70:AF70,COUNT(I70:AF70)/2+1),LARGE(I70:AF70,COUNT(I70:AF70)/2+2),LARGE(I70:AF70,COUNT(I70:AF70)/2+3),LARGE(I70:AF70,COUNT(I70:AF70)/2+4),LARGE(I70:AF70,COUNT(I70:AF70)/2+5)),SUM(I70,K70,M70,O70,Q70,S70,U70,Y70,W70,,AA70,AC70,AE70))</f>
        <v>38</v>
      </c>
      <c r="H70" s="46">
        <f t="shared" ref="H70:H133" si="3">IF((COUNT(I70:AF70)/2)&gt;=5,SUM(LARGE(I70:AF70,1),LARGE(I70:AF70,2),LARGE(I70:AF70,3),LARGE(I70:AF70,4),LARGE(I70:AF70,5)),SUM(J70,L70,N70,P70,R70,T70,V70,X70,Z70,AB70,AD70,AF70))</f>
        <v>83</v>
      </c>
      <c r="I70" s="120"/>
      <c r="J70" s="8"/>
      <c r="K70" s="120"/>
      <c r="L70" s="8"/>
      <c r="S70" s="120">
        <v>38</v>
      </c>
      <c r="T70" s="8">
        <v>83</v>
      </c>
      <c r="U70" s="133"/>
      <c r="V70" s="8"/>
      <c r="W70" s="120"/>
      <c r="X70" s="8"/>
      <c r="Y70" s="122"/>
      <c r="Z70" s="43"/>
      <c r="AA70" s="125"/>
      <c r="AB70" s="42"/>
      <c r="AC70" s="120"/>
      <c r="AD70" s="8"/>
      <c r="AE70" s="125"/>
      <c r="AF70" s="42"/>
    </row>
    <row r="71" spans="1:32" ht="15" customHeight="1">
      <c r="A71" s="128">
        <v>66</v>
      </c>
      <c r="B71" t="s">
        <v>147</v>
      </c>
      <c r="C71" t="s">
        <v>208</v>
      </c>
      <c r="D71" s="9">
        <v>1990</v>
      </c>
      <c r="E71" s="17" t="s">
        <v>24</v>
      </c>
      <c r="F71" s="41">
        <v>10</v>
      </c>
      <c r="G71" s="45">
        <f t="shared" si="2"/>
        <v>46</v>
      </c>
      <c r="H71" s="46">
        <f t="shared" si="3"/>
        <v>82</v>
      </c>
      <c r="Q71" s="120"/>
      <c r="R71" s="8"/>
      <c r="S71" s="120"/>
      <c r="T71" s="8"/>
      <c r="U71" s="133"/>
      <c r="V71" s="8"/>
      <c r="AA71" s="120"/>
      <c r="AB71" s="8"/>
      <c r="AC71" s="120">
        <v>46</v>
      </c>
      <c r="AD71" s="8">
        <v>82</v>
      </c>
      <c r="AE71" s="120"/>
      <c r="AF71" s="8"/>
    </row>
    <row r="72" spans="1:32" ht="15" customHeight="1">
      <c r="A72" s="128">
        <v>67</v>
      </c>
      <c r="B72" t="s">
        <v>779</v>
      </c>
      <c r="C72" t="s">
        <v>77</v>
      </c>
      <c r="D72" s="9" t="s">
        <v>340</v>
      </c>
      <c r="E72" s="10" t="s">
        <v>47</v>
      </c>
      <c r="F72" s="43">
        <v>6</v>
      </c>
      <c r="G72" s="45">
        <f t="shared" si="2"/>
        <v>46</v>
      </c>
      <c r="H72" s="46">
        <f t="shared" si="3"/>
        <v>82</v>
      </c>
      <c r="I72" s="126"/>
      <c r="J72" s="50"/>
      <c r="K72" s="120"/>
      <c r="L72" s="8"/>
      <c r="M72" s="120"/>
      <c r="N72" s="8"/>
      <c r="O72" s="49"/>
      <c r="P72" s="50"/>
      <c r="Q72" s="120">
        <v>46</v>
      </c>
      <c r="R72" s="8">
        <v>82</v>
      </c>
      <c r="S72" s="120"/>
      <c r="T72" s="8"/>
      <c r="U72" s="133"/>
      <c r="V72" s="8"/>
      <c r="W72" s="120"/>
      <c r="X72" s="8"/>
      <c r="AA72" s="120"/>
      <c r="AB72" s="8"/>
      <c r="AC72" s="120"/>
      <c r="AD72" s="8"/>
      <c r="AE72" s="120"/>
      <c r="AF72" s="8"/>
    </row>
    <row r="73" spans="1:32" ht="15" customHeight="1">
      <c r="A73" s="128">
        <v>68</v>
      </c>
      <c r="B73" t="s">
        <v>806</v>
      </c>
      <c r="C73" t="s">
        <v>263</v>
      </c>
      <c r="D73" s="9" t="s">
        <v>795</v>
      </c>
      <c r="E73" s="10" t="s">
        <v>29</v>
      </c>
      <c r="F73" s="43">
        <v>28</v>
      </c>
      <c r="G73" s="45">
        <f t="shared" si="2"/>
        <v>37</v>
      </c>
      <c r="H73" s="46">
        <f t="shared" si="3"/>
        <v>82</v>
      </c>
      <c r="I73" s="126"/>
      <c r="J73" s="50"/>
      <c r="K73" s="120"/>
      <c r="L73" s="8"/>
      <c r="M73" s="126"/>
      <c r="N73" s="50"/>
      <c r="O73" s="49"/>
      <c r="P73" s="50"/>
      <c r="Q73" s="122"/>
      <c r="R73" s="43"/>
      <c r="S73" s="120"/>
      <c r="T73" s="8"/>
      <c r="U73" s="120"/>
      <c r="V73" s="8"/>
      <c r="W73" s="120">
        <v>37</v>
      </c>
      <c r="X73" s="8">
        <v>82</v>
      </c>
      <c r="Y73" s="120"/>
      <c r="Z73" s="8"/>
      <c r="AA73" s="120"/>
      <c r="AB73" s="8"/>
      <c r="AC73" s="125"/>
      <c r="AD73" s="42"/>
    </row>
    <row r="74" spans="1:32" ht="15" customHeight="1">
      <c r="A74" s="128">
        <v>69</v>
      </c>
      <c r="B74" t="s">
        <v>348</v>
      </c>
      <c r="C74" t="s">
        <v>761</v>
      </c>
      <c r="D74" s="9">
        <v>1971</v>
      </c>
      <c r="E74" s="10" t="s">
        <v>50</v>
      </c>
      <c r="F74" s="41">
        <v>19</v>
      </c>
      <c r="G74" s="45">
        <f t="shared" si="2"/>
        <v>38</v>
      </c>
      <c r="H74" s="46">
        <f t="shared" si="3"/>
        <v>81</v>
      </c>
      <c r="I74" s="120"/>
      <c r="J74" s="8"/>
      <c r="S74" s="120"/>
      <c r="T74" s="8"/>
      <c r="U74" s="120"/>
      <c r="V74" s="8"/>
      <c r="W74" s="120"/>
      <c r="X74" s="8"/>
      <c r="Y74" s="122"/>
      <c r="Z74" s="43"/>
      <c r="AA74" s="120"/>
      <c r="AB74" s="8"/>
      <c r="AC74" s="125"/>
      <c r="AD74" s="42"/>
      <c r="AE74" s="120">
        <v>38</v>
      </c>
      <c r="AF74" s="8">
        <v>81</v>
      </c>
    </row>
    <row r="75" spans="1:32" ht="15" customHeight="1">
      <c r="A75" s="128">
        <v>71</v>
      </c>
      <c r="B75" t="s">
        <v>807</v>
      </c>
      <c r="C75" t="s">
        <v>808</v>
      </c>
      <c r="D75" s="9" t="s">
        <v>789</v>
      </c>
      <c r="E75" s="10" t="s">
        <v>29</v>
      </c>
      <c r="F75" s="41">
        <v>29</v>
      </c>
      <c r="G75" s="45">
        <f t="shared" si="2"/>
        <v>36</v>
      </c>
      <c r="H75" s="46">
        <f t="shared" si="3"/>
        <v>81</v>
      </c>
      <c r="S75" s="120"/>
      <c r="T75" s="8"/>
      <c r="W75" s="120">
        <v>36</v>
      </c>
      <c r="X75" s="8">
        <v>81</v>
      </c>
      <c r="AC75" s="120"/>
      <c r="AD75" s="8"/>
      <c r="AE75" s="120"/>
      <c r="AF75" s="8"/>
    </row>
    <row r="76" spans="1:32" ht="15" customHeight="1">
      <c r="A76" s="128">
        <v>70</v>
      </c>
      <c r="B76" t="s">
        <v>377</v>
      </c>
      <c r="C76" t="s">
        <v>23</v>
      </c>
      <c r="D76" s="9">
        <v>1998</v>
      </c>
      <c r="E76" s="10" t="s">
        <v>47</v>
      </c>
      <c r="F76" s="43">
        <v>5</v>
      </c>
      <c r="G76" s="45">
        <f t="shared" si="2"/>
        <v>50</v>
      </c>
      <c r="H76" s="46">
        <f t="shared" si="3"/>
        <v>80</v>
      </c>
      <c r="I76" s="120">
        <v>50</v>
      </c>
      <c r="J76" s="8">
        <v>80</v>
      </c>
      <c r="K76" s="120"/>
      <c r="L76" s="8"/>
      <c r="M76" s="120"/>
      <c r="N76" s="8"/>
      <c r="O76" s="47"/>
      <c r="P76" s="43"/>
      <c r="Q76" s="120"/>
      <c r="R76" s="8"/>
      <c r="S76" s="120"/>
      <c r="T76" s="8"/>
      <c r="U76" s="133"/>
      <c r="V76" s="8"/>
      <c r="AC76" s="120"/>
      <c r="AD76" s="8"/>
      <c r="AE76" s="120"/>
      <c r="AF76" s="8"/>
    </row>
    <row r="77" spans="1:32" ht="15" customHeight="1">
      <c r="A77" s="128">
        <v>72</v>
      </c>
      <c r="B77" t="s">
        <v>393</v>
      </c>
      <c r="C77" t="s">
        <v>198</v>
      </c>
      <c r="D77" s="9">
        <v>1969</v>
      </c>
      <c r="E77" s="10" t="s">
        <v>50</v>
      </c>
      <c r="F77" s="43">
        <v>13</v>
      </c>
      <c r="G77" s="45">
        <f t="shared" si="2"/>
        <v>41</v>
      </c>
      <c r="H77" s="46">
        <f t="shared" si="3"/>
        <v>79</v>
      </c>
      <c r="I77" s="120">
        <v>41</v>
      </c>
      <c r="J77" s="8">
        <v>79</v>
      </c>
      <c r="K77" s="120"/>
      <c r="L77" s="8"/>
      <c r="M77" s="120"/>
      <c r="N77" s="8"/>
      <c r="O77" s="48"/>
      <c r="P77" s="42"/>
      <c r="Q77" s="120"/>
      <c r="R77" s="8"/>
      <c r="S77" s="120"/>
      <c r="T77" s="8"/>
      <c r="U77" s="126"/>
      <c r="V77" s="50"/>
      <c r="W77" s="120"/>
      <c r="X77" s="8"/>
      <c r="AC77" s="120"/>
      <c r="AD77" s="8"/>
      <c r="AE77" s="125"/>
      <c r="AF77" s="42"/>
    </row>
    <row r="78" spans="1:32" ht="15" customHeight="1">
      <c r="A78" s="128">
        <v>74</v>
      </c>
      <c r="B78" t="s">
        <v>765</v>
      </c>
      <c r="C78" t="s">
        <v>210</v>
      </c>
      <c r="D78" s="9">
        <v>1986</v>
      </c>
      <c r="E78" s="10" t="s">
        <v>24</v>
      </c>
      <c r="F78" s="41">
        <v>11</v>
      </c>
      <c r="G78" s="45">
        <f t="shared" si="2"/>
        <v>43</v>
      </c>
      <c r="H78" s="46">
        <f t="shared" si="3"/>
        <v>78</v>
      </c>
      <c r="I78" s="120"/>
      <c r="J78" s="8"/>
      <c r="K78" s="120"/>
      <c r="L78" s="8"/>
      <c r="Q78" s="120"/>
      <c r="R78" s="8"/>
      <c r="U78" s="120"/>
      <c r="V78" s="8"/>
      <c r="W78" s="126"/>
      <c r="X78" s="50"/>
      <c r="Y78" s="122"/>
      <c r="Z78" s="43"/>
      <c r="AA78" s="120"/>
      <c r="AB78" s="8"/>
      <c r="AC78" s="120"/>
      <c r="AD78" s="8"/>
      <c r="AE78" s="120">
        <v>43</v>
      </c>
      <c r="AF78" s="8">
        <v>78</v>
      </c>
    </row>
    <row r="79" spans="1:32" ht="15" customHeight="1">
      <c r="A79" s="128">
        <v>73</v>
      </c>
      <c r="B79" t="s">
        <v>255</v>
      </c>
      <c r="C79" t="s">
        <v>778</v>
      </c>
      <c r="D79" s="9" t="s">
        <v>329</v>
      </c>
      <c r="E79" s="10" t="s">
        <v>32</v>
      </c>
      <c r="F79" s="43">
        <v>10</v>
      </c>
      <c r="G79" s="45">
        <f t="shared" si="2"/>
        <v>41</v>
      </c>
      <c r="H79" s="46">
        <f t="shared" si="3"/>
        <v>78</v>
      </c>
      <c r="I79" s="120"/>
      <c r="J79" s="8"/>
      <c r="K79" s="120"/>
      <c r="L79" s="8"/>
      <c r="M79" s="120"/>
      <c r="N79" s="8"/>
      <c r="O79" s="47"/>
      <c r="P79" s="43"/>
      <c r="Q79" s="120">
        <v>41</v>
      </c>
      <c r="R79" s="8">
        <v>78</v>
      </c>
      <c r="S79" s="120"/>
      <c r="T79" s="8"/>
      <c r="U79" s="133"/>
      <c r="V79" s="8"/>
      <c r="W79" s="120"/>
      <c r="X79" s="8"/>
      <c r="Y79" s="120"/>
      <c r="Z79" s="8"/>
      <c r="AA79" s="120"/>
      <c r="AB79" s="8"/>
      <c r="AC79" s="120"/>
      <c r="AD79" s="8"/>
      <c r="AE79" s="125"/>
      <c r="AF79" s="42"/>
    </row>
    <row r="80" spans="1:32" ht="15" customHeight="1">
      <c r="A80" s="128">
        <v>75</v>
      </c>
      <c r="B80" t="s">
        <v>798</v>
      </c>
      <c r="C80" t="s">
        <v>65</v>
      </c>
      <c r="D80" s="9" t="s">
        <v>382</v>
      </c>
      <c r="E80" s="10" t="s">
        <v>32</v>
      </c>
      <c r="F80" s="41">
        <v>5</v>
      </c>
      <c r="G80" s="45">
        <f t="shared" si="2"/>
        <v>50</v>
      </c>
      <c r="H80" s="46">
        <f t="shared" si="3"/>
        <v>76</v>
      </c>
      <c r="K80" s="120"/>
      <c r="L80" s="8"/>
      <c r="S80" s="120"/>
      <c r="T80" s="8"/>
      <c r="U80" s="120"/>
      <c r="V80" s="8"/>
      <c r="W80" s="120"/>
      <c r="X80" s="8"/>
      <c r="Y80" s="125"/>
      <c r="Z80" s="42"/>
      <c r="AA80" s="120">
        <v>50</v>
      </c>
      <c r="AB80" s="8">
        <v>76</v>
      </c>
      <c r="AC80" s="126"/>
      <c r="AD80" s="51"/>
      <c r="AE80" s="126"/>
      <c r="AF80" s="51"/>
    </row>
    <row r="81" spans="1:32" ht="15" customHeight="1">
      <c r="A81" s="128">
        <v>76</v>
      </c>
      <c r="B81" t="s">
        <v>394</v>
      </c>
      <c r="C81" t="s">
        <v>395</v>
      </c>
      <c r="D81" s="9">
        <v>1971</v>
      </c>
      <c r="E81" s="10" t="s">
        <v>50</v>
      </c>
      <c r="F81" s="41">
        <v>16</v>
      </c>
      <c r="G81" s="45">
        <f t="shared" si="2"/>
        <v>40</v>
      </c>
      <c r="H81" s="46">
        <f t="shared" si="3"/>
        <v>76</v>
      </c>
      <c r="I81" s="120">
        <v>40</v>
      </c>
      <c r="J81" s="8">
        <v>76</v>
      </c>
      <c r="K81" s="120"/>
      <c r="L81" s="8"/>
      <c r="Q81" s="120"/>
      <c r="R81" s="8"/>
      <c r="S81" s="120"/>
      <c r="T81" s="8"/>
      <c r="U81" s="133"/>
      <c r="V81" s="8"/>
      <c r="W81" s="120"/>
      <c r="X81" s="8"/>
      <c r="Y81" s="125"/>
      <c r="Z81" s="42"/>
      <c r="AA81" s="120"/>
      <c r="AB81" s="8"/>
      <c r="AC81" s="120"/>
      <c r="AD81" s="8"/>
    </row>
    <row r="82" spans="1:32" ht="15" customHeight="1">
      <c r="A82" s="128">
        <v>79</v>
      </c>
      <c r="B82" t="s">
        <v>782</v>
      </c>
      <c r="C82" t="s">
        <v>155</v>
      </c>
      <c r="D82" s="9" t="s">
        <v>328</v>
      </c>
      <c r="E82" s="10" t="s">
        <v>29</v>
      </c>
      <c r="F82" s="41">
        <v>30</v>
      </c>
      <c r="G82" s="45">
        <f t="shared" si="2"/>
        <v>36</v>
      </c>
      <c r="H82" s="46">
        <f t="shared" si="3"/>
        <v>76</v>
      </c>
      <c r="I82" s="120"/>
      <c r="J82" s="8"/>
      <c r="K82" s="120"/>
      <c r="L82" s="8"/>
      <c r="M82" s="120"/>
      <c r="N82" s="8"/>
      <c r="Q82" s="120">
        <v>36</v>
      </c>
      <c r="R82" s="8">
        <v>76</v>
      </c>
      <c r="S82" s="120"/>
      <c r="T82" s="8"/>
      <c r="U82" s="133"/>
      <c r="V82" s="8"/>
      <c r="W82" s="120"/>
      <c r="X82" s="8"/>
      <c r="Y82" s="125"/>
      <c r="Z82" s="42"/>
      <c r="AA82" s="120"/>
      <c r="AB82" s="8"/>
      <c r="AC82" s="120"/>
      <c r="AD82" s="8"/>
      <c r="AE82" s="120"/>
      <c r="AF82" s="8"/>
    </row>
    <row r="83" spans="1:32" ht="15" customHeight="1">
      <c r="A83" s="128">
        <v>77</v>
      </c>
      <c r="B83" t="s">
        <v>434</v>
      </c>
      <c r="C83" t="s">
        <v>479</v>
      </c>
      <c r="D83" s="9">
        <v>1977</v>
      </c>
      <c r="E83" s="10" t="s">
        <v>29</v>
      </c>
      <c r="F83" s="43">
        <v>31</v>
      </c>
      <c r="G83" s="45">
        <f t="shared" si="2"/>
        <v>33</v>
      </c>
      <c r="H83" s="46">
        <f t="shared" si="3"/>
        <v>75</v>
      </c>
      <c r="I83" s="126"/>
      <c r="J83" s="50"/>
      <c r="K83" s="120"/>
      <c r="L83" s="8"/>
      <c r="M83" s="122"/>
      <c r="N83" s="50"/>
      <c r="O83" s="47"/>
      <c r="P83" s="50"/>
      <c r="Q83" s="120"/>
      <c r="R83" s="8"/>
      <c r="S83" s="120">
        <v>33</v>
      </c>
      <c r="T83" s="8">
        <v>75</v>
      </c>
      <c r="U83" s="133"/>
      <c r="V83" s="8"/>
      <c r="W83" s="120"/>
      <c r="X83" s="8"/>
      <c r="Y83" s="120"/>
      <c r="Z83" s="8"/>
      <c r="AA83" s="120"/>
      <c r="AB83" s="8"/>
      <c r="AC83" s="125"/>
      <c r="AD83" s="42"/>
      <c r="AE83" s="120"/>
      <c r="AF83" s="8"/>
    </row>
    <row r="84" spans="1:32" ht="15" customHeight="1">
      <c r="A84" s="128">
        <v>78</v>
      </c>
      <c r="B84" t="s">
        <v>435</v>
      </c>
      <c r="C84" t="s">
        <v>97</v>
      </c>
      <c r="D84" s="9">
        <v>1986</v>
      </c>
      <c r="E84" s="10" t="s">
        <v>24</v>
      </c>
      <c r="F84" s="43">
        <v>12</v>
      </c>
      <c r="G84" s="45">
        <f t="shared" si="2"/>
        <v>41</v>
      </c>
      <c r="H84" s="46">
        <f t="shared" si="3"/>
        <v>74</v>
      </c>
      <c r="I84" s="122"/>
      <c r="J84" s="42"/>
      <c r="K84" s="122"/>
      <c r="L84" s="43"/>
      <c r="M84" s="125"/>
      <c r="N84" s="42"/>
      <c r="O84" s="48"/>
      <c r="P84" s="42"/>
      <c r="Q84" s="125"/>
      <c r="R84" s="42"/>
      <c r="S84" s="120">
        <v>41</v>
      </c>
      <c r="T84" s="8">
        <v>74</v>
      </c>
      <c r="U84" s="133"/>
      <c r="V84" s="8"/>
      <c r="W84" s="122"/>
      <c r="X84" s="43"/>
      <c r="Y84" s="120"/>
      <c r="Z84" s="8"/>
      <c r="AA84" s="122"/>
      <c r="AB84" s="43"/>
      <c r="AC84" s="120"/>
      <c r="AD84" s="8"/>
      <c r="AE84" s="120"/>
      <c r="AF84" s="8"/>
    </row>
    <row r="85" spans="1:32" ht="15" customHeight="1">
      <c r="A85" s="128">
        <v>80</v>
      </c>
      <c r="B85" t="s">
        <v>163</v>
      </c>
      <c r="C85" t="s">
        <v>222</v>
      </c>
      <c r="D85" s="9">
        <v>1980</v>
      </c>
      <c r="E85" s="17" t="s">
        <v>29</v>
      </c>
      <c r="F85" s="41">
        <v>32</v>
      </c>
      <c r="G85" s="45">
        <f t="shared" si="2"/>
        <v>33</v>
      </c>
      <c r="H85" s="46">
        <f t="shared" si="3"/>
        <v>74</v>
      </c>
      <c r="K85" s="120"/>
      <c r="L85" s="8"/>
      <c r="M85" s="120"/>
      <c r="S85" s="120"/>
      <c r="T85" s="8"/>
      <c r="U85" s="120"/>
      <c r="V85" s="8"/>
      <c r="W85" s="120"/>
      <c r="X85" s="8"/>
      <c r="AA85" s="120"/>
      <c r="AB85" s="8"/>
      <c r="AC85" s="120">
        <v>33</v>
      </c>
      <c r="AD85" s="8">
        <v>74</v>
      </c>
      <c r="AE85" s="125"/>
      <c r="AF85" s="42"/>
    </row>
    <row r="86" spans="1:32" ht="15" customHeight="1">
      <c r="A86" s="128">
        <v>81</v>
      </c>
      <c r="B86" t="s">
        <v>399</v>
      </c>
      <c r="C86" t="s">
        <v>376</v>
      </c>
      <c r="D86" s="9">
        <v>1974</v>
      </c>
      <c r="E86" s="10" t="s">
        <v>29</v>
      </c>
      <c r="F86" s="41">
        <v>33</v>
      </c>
      <c r="G86" s="45">
        <f t="shared" si="2"/>
        <v>33</v>
      </c>
      <c r="H86" s="46">
        <f t="shared" si="3"/>
        <v>74</v>
      </c>
      <c r="I86" s="120"/>
      <c r="J86" s="8"/>
      <c r="K86" s="120">
        <v>33</v>
      </c>
      <c r="L86" s="8">
        <v>74</v>
      </c>
      <c r="S86" s="120"/>
      <c r="T86" s="8"/>
      <c r="U86" s="120"/>
      <c r="V86" s="8"/>
      <c r="W86" s="126"/>
      <c r="X86" s="50"/>
      <c r="Y86" s="126"/>
      <c r="Z86" s="50"/>
      <c r="AA86" s="120"/>
      <c r="AB86" s="8"/>
      <c r="AC86" s="120"/>
      <c r="AD86" s="8"/>
      <c r="AE86" s="120"/>
      <c r="AF86" s="8"/>
    </row>
    <row r="87" spans="1:32" ht="15" customHeight="1">
      <c r="A87" s="128">
        <v>82</v>
      </c>
      <c r="B87" t="s">
        <v>454</v>
      </c>
      <c r="C87" t="s">
        <v>809</v>
      </c>
      <c r="D87" s="9" t="s">
        <v>810</v>
      </c>
      <c r="E87" s="10" t="s">
        <v>50</v>
      </c>
      <c r="F87" s="43">
        <v>17</v>
      </c>
      <c r="G87" s="45">
        <f t="shared" si="2"/>
        <v>40</v>
      </c>
      <c r="H87" s="46">
        <f t="shared" si="3"/>
        <v>73</v>
      </c>
      <c r="I87" s="120"/>
      <c r="J87" s="8"/>
      <c r="K87" s="120"/>
      <c r="L87" s="8"/>
      <c r="M87" s="120"/>
      <c r="N87" s="8"/>
      <c r="O87" s="48"/>
      <c r="P87" s="42"/>
      <c r="Q87" s="120"/>
      <c r="R87" s="8"/>
      <c r="S87" s="120"/>
      <c r="T87" s="8"/>
      <c r="U87" s="120"/>
      <c r="V87" s="8"/>
      <c r="W87" s="120">
        <v>40</v>
      </c>
      <c r="X87" s="8">
        <v>73</v>
      </c>
      <c r="Y87" s="126"/>
      <c r="Z87" s="50"/>
      <c r="AA87" s="120"/>
      <c r="AB87" s="8"/>
      <c r="AC87" s="120"/>
      <c r="AD87" s="8"/>
      <c r="AE87" s="120"/>
      <c r="AF87" s="8"/>
    </row>
    <row r="88" spans="1:32" ht="15" customHeight="1">
      <c r="A88" s="128">
        <v>83</v>
      </c>
      <c r="B88" t="s">
        <v>691</v>
      </c>
      <c r="C88" t="s">
        <v>209</v>
      </c>
      <c r="D88" s="9">
        <v>1976</v>
      </c>
      <c r="E88" s="17" t="s">
        <v>29</v>
      </c>
      <c r="F88" s="43">
        <v>35</v>
      </c>
      <c r="G88" s="45">
        <f t="shared" si="2"/>
        <v>32</v>
      </c>
      <c r="H88" s="46">
        <f t="shared" si="3"/>
        <v>73</v>
      </c>
      <c r="I88" s="120"/>
      <c r="J88" s="8"/>
      <c r="K88" s="120"/>
      <c r="L88" s="8"/>
      <c r="M88" s="120"/>
      <c r="N88" s="8"/>
      <c r="O88" s="47"/>
      <c r="P88" s="43"/>
      <c r="Q88" s="126"/>
      <c r="R88" s="50"/>
      <c r="S88" s="120"/>
      <c r="T88" s="8"/>
      <c r="U88" s="133"/>
      <c r="V88" s="8"/>
      <c r="W88" s="120"/>
      <c r="X88" s="8"/>
      <c r="Y88" s="120"/>
      <c r="Z88" s="8"/>
      <c r="AA88" s="120"/>
      <c r="AB88" s="8"/>
      <c r="AC88" s="120">
        <v>32</v>
      </c>
      <c r="AD88" s="8">
        <v>73</v>
      </c>
      <c r="AE88" s="120"/>
      <c r="AF88" s="8"/>
    </row>
    <row r="89" spans="1:32" ht="12.75" customHeight="1">
      <c r="A89" s="128">
        <v>84</v>
      </c>
      <c r="B89" t="s">
        <v>267</v>
      </c>
      <c r="C89" t="s">
        <v>263</v>
      </c>
      <c r="D89" s="9">
        <v>1979</v>
      </c>
      <c r="E89" s="10" t="s">
        <v>29</v>
      </c>
      <c r="F89" s="41">
        <v>36</v>
      </c>
      <c r="G89" s="45">
        <f t="shared" si="2"/>
        <v>32</v>
      </c>
      <c r="H89" s="46">
        <f t="shared" si="3"/>
        <v>73</v>
      </c>
      <c r="I89" s="120"/>
      <c r="J89" s="8"/>
      <c r="S89" s="120">
        <v>32</v>
      </c>
      <c r="T89" s="8">
        <v>73</v>
      </c>
      <c r="U89" s="133"/>
      <c r="V89" s="8"/>
      <c r="AA89" s="120"/>
      <c r="AB89" s="8"/>
      <c r="AC89" s="120"/>
      <c r="AD89" s="8"/>
      <c r="AE89" s="120"/>
      <c r="AF89" s="8"/>
    </row>
    <row r="90" spans="1:32" ht="15" customHeight="1">
      <c r="A90" s="128">
        <v>85</v>
      </c>
      <c r="B90" t="s">
        <v>436</v>
      </c>
      <c r="C90" t="s">
        <v>480</v>
      </c>
      <c r="D90" s="9">
        <v>1999</v>
      </c>
      <c r="E90" s="10" t="s">
        <v>47</v>
      </c>
      <c r="F90" s="44">
        <v>7</v>
      </c>
      <c r="G90" s="45">
        <f t="shared" si="2"/>
        <v>43</v>
      </c>
      <c r="H90" s="46">
        <f t="shared" si="3"/>
        <v>72</v>
      </c>
      <c r="I90" s="120"/>
      <c r="J90" s="8"/>
      <c r="K90" s="122"/>
      <c r="L90" s="43"/>
      <c r="M90" s="120"/>
      <c r="N90" s="8"/>
      <c r="O90" s="48"/>
      <c r="P90" s="42"/>
      <c r="Q90" s="120"/>
      <c r="R90" s="8"/>
      <c r="S90" s="120">
        <v>43</v>
      </c>
      <c r="T90" s="8">
        <v>72</v>
      </c>
      <c r="U90" s="133"/>
      <c r="V90" s="8"/>
      <c r="W90" s="120"/>
      <c r="X90" s="8"/>
      <c r="Y90" s="120"/>
      <c r="Z90" s="8"/>
      <c r="AA90" s="120"/>
      <c r="AB90" s="8"/>
      <c r="AC90" s="120"/>
      <c r="AD90" s="8"/>
    </row>
    <row r="91" spans="1:32" ht="15" customHeight="1">
      <c r="A91" s="128">
        <v>86</v>
      </c>
      <c r="B91" t="s">
        <v>306</v>
      </c>
      <c r="C91" t="s">
        <v>86</v>
      </c>
      <c r="D91" s="9">
        <v>1970</v>
      </c>
      <c r="E91" s="10" t="s">
        <v>50</v>
      </c>
      <c r="F91" s="43">
        <v>20</v>
      </c>
      <c r="G91" s="45">
        <f t="shared" si="2"/>
        <v>37</v>
      </c>
      <c r="H91" s="46">
        <f t="shared" si="3"/>
        <v>72</v>
      </c>
      <c r="I91" s="120">
        <v>37</v>
      </c>
      <c r="J91" s="8">
        <v>72</v>
      </c>
      <c r="K91" s="120"/>
      <c r="L91" s="8"/>
      <c r="M91" s="120"/>
      <c r="N91" s="8"/>
      <c r="O91" s="49"/>
      <c r="P91" s="50"/>
      <c r="Q91" s="120"/>
      <c r="R91" s="8"/>
      <c r="S91" s="120"/>
      <c r="T91" s="8"/>
      <c r="U91" s="122"/>
      <c r="V91" s="43"/>
      <c r="W91" s="120"/>
      <c r="X91" s="8"/>
      <c r="AA91" s="120"/>
      <c r="AB91" s="8"/>
      <c r="AC91" s="120"/>
      <c r="AD91" s="8"/>
      <c r="AE91" s="126"/>
      <c r="AF91" s="51"/>
    </row>
    <row r="92" spans="1:32" ht="15" customHeight="1">
      <c r="A92" s="128">
        <v>87</v>
      </c>
      <c r="B92" t="s">
        <v>447</v>
      </c>
      <c r="C92" t="s">
        <v>811</v>
      </c>
      <c r="D92" s="9" t="s">
        <v>812</v>
      </c>
      <c r="E92" s="10" t="s">
        <v>29</v>
      </c>
      <c r="F92" s="43">
        <v>34</v>
      </c>
      <c r="G92" s="45">
        <f t="shared" si="2"/>
        <v>33</v>
      </c>
      <c r="H92" s="46">
        <f t="shared" si="3"/>
        <v>72</v>
      </c>
      <c r="I92" s="120"/>
      <c r="J92" s="8"/>
      <c r="K92" s="120"/>
      <c r="L92" s="8"/>
      <c r="M92" s="120"/>
      <c r="N92" s="8"/>
      <c r="O92" s="49"/>
      <c r="P92" s="50"/>
      <c r="Q92" s="120"/>
      <c r="R92" s="8"/>
      <c r="S92" s="122"/>
      <c r="T92" s="43"/>
      <c r="U92" s="122"/>
      <c r="V92" s="43"/>
      <c r="W92" s="120">
        <v>33</v>
      </c>
      <c r="X92" s="8">
        <v>72</v>
      </c>
      <c r="AC92" s="120"/>
      <c r="AD92" s="8"/>
      <c r="AE92" s="120"/>
      <c r="AF92" s="8"/>
    </row>
    <row r="93" spans="1:32" ht="15" customHeight="1">
      <c r="A93" s="128">
        <v>88</v>
      </c>
      <c r="B93" t="s">
        <v>799</v>
      </c>
      <c r="C93" t="s">
        <v>263</v>
      </c>
      <c r="D93" s="9" t="s">
        <v>800</v>
      </c>
      <c r="E93" s="10" t="s">
        <v>50</v>
      </c>
      <c r="F93" s="43">
        <v>14</v>
      </c>
      <c r="G93" s="45">
        <f t="shared" si="2"/>
        <v>41</v>
      </c>
      <c r="H93" s="46">
        <f t="shared" si="3"/>
        <v>71</v>
      </c>
      <c r="I93" s="120"/>
      <c r="J93" s="8"/>
      <c r="K93" s="120"/>
      <c r="L93" s="8"/>
      <c r="M93" s="120"/>
      <c r="N93" s="8"/>
      <c r="O93" s="48"/>
      <c r="P93" s="42"/>
      <c r="Q93" s="120"/>
      <c r="R93" s="8"/>
      <c r="S93" s="120"/>
      <c r="T93" s="8"/>
      <c r="U93" s="133"/>
      <c r="V93" s="8"/>
      <c r="W93" s="126"/>
      <c r="X93" s="50"/>
      <c r="AA93" s="120">
        <v>41</v>
      </c>
      <c r="AB93" s="8">
        <v>71</v>
      </c>
      <c r="AC93" s="125"/>
      <c r="AD93" s="42"/>
    </row>
    <row r="94" spans="1:32" ht="15" customHeight="1">
      <c r="A94" s="128">
        <v>89</v>
      </c>
      <c r="B94" t="s">
        <v>801</v>
      </c>
      <c r="C94" t="s">
        <v>65</v>
      </c>
      <c r="D94" s="9" t="s">
        <v>328</v>
      </c>
      <c r="E94" s="10" t="s">
        <v>29</v>
      </c>
      <c r="F94" s="41">
        <v>37</v>
      </c>
      <c r="G94" s="45">
        <f t="shared" si="2"/>
        <v>32</v>
      </c>
      <c r="H94" s="46">
        <f t="shared" si="3"/>
        <v>70</v>
      </c>
      <c r="AA94" s="120">
        <v>32</v>
      </c>
      <c r="AB94" s="8">
        <v>70</v>
      </c>
      <c r="AE94" s="122"/>
      <c r="AF94" s="43"/>
    </row>
    <row r="95" spans="1:32" ht="15" customHeight="1">
      <c r="A95" s="128">
        <v>90</v>
      </c>
      <c r="B95" t="s">
        <v>694</v>
      </c>
      <c r="C95" t="s">
        <v>704</v>
      </c>
      <c r="D95" s="9">
        <v>1976</v>
      </c>
      <c r="E95" s="17" t="s">
        <v>29</v>
      </c>
      <c r="F95" s="41">
        <v>39</v>
      </c>
      <c r="G95" s="45">
        <f t="shared" si="2"/>
        <v>30</v>
      </c>
      <c r="H95" s="46">
        <f t="shared" si="3"/>
        <v>70</v>
      </c>
      <c r="K95" s="120"/>
      <c r="L95" s="8"/>
      <c r="Q95" s="120"/>
      <c r="R95" s="8"/>
      <c r="S95" s="120"/>
      <c r="T95" s="8"/>
      <c r="U95" s="133"/>
      <c r="V95" s="8"/>
      <c r="W95" s="120"/>
      <c r="X95" s="8"/>
      <c r="Y95" s="120"/>
      <c r="Z95" s="8"/>
      <c r="AA95" s="122"/>
      <c r="AB95" s="43"/>
      <c r="AC95" s="120">
        <v>30</v>
      </c>
      <c r="AD95" s="8">
        <v>70</v>
      </c>
      <c r="AE95" s="120"/>
      <c r="AF95" s="8"/>
    </row>
    <row r="96" spans="1:32" ht="15" customHeight="1">
      <c r="A96" s="128">
        <v>91</v>
      </c>
      <c r="B96" t="s">
        <v>696</v>
      </c>
      <c r="C96" t="s">
        <v>77</v>
      </c>
      <c r="D96" s="9">
        <v>1973</v>
      </c>
      <c r="E96" s="17" t="s">
        <v>50</v>
      </c>
      <c r="F96" s="41">
        <v>15</v>
      </c>
      <c r="G96" s="45">
        <f t="shared" si="2"/>
        <v>41</v>
      </c>
      <c r="H96" s="46">
        <f t="shared" si="3"/>
        <v>69</v>
      </c>
      <c r="I96" s="120"/>
      <c r="J96" s="8"/>
      <c r="K96" s="120"/>
      <c r="L96" s="8"/>
      <c r="M96" s="132"/>
      <c r="N96" s="121"/>
      <c r="O96" s="2"/>
      <c r="Q96" s="120"/>
      <c r="R96" s="8"/>
      <c r="S96" s="120"/>
      <c r="T96" s="8"/>
      <c r="AA96" s="120"/>
      <c r="AB96" s="8"/>
      <c r="AC96" s="120">
        <v>41</v>
      </c>
      <c r="AD96" s="8">
        <v>69</v>
      </c>
      <c r="AE96" s="120"/>
      <c r="AF96" s="8"/>
    </row>
    <row r="97" spans="1:32" ht="15" customHeight="1">
      <c r="A97" s="128">
        <v>92</v>
      </c>
      <c r="B97" t="s">
        <v>73</v>
      </c>
      <c r="C97" t="s">
        <v>74</v>
      </c>
      <c r="D97" s="9">
        <v>1976</v>
      </c>
      <c r="E97" s="10" t="s">
        <v>29</v>
      </c>
      <c r="F97" s="41">
        <v>40</v>
      </c>
      <c r="G97" s="45">
        <f t="shared" si="2"/>
        <v>30</v>
      </c>
      <c r="H97" s="46">
        <f t="shared" si="3"/>
        <v>69</v>
      </c>
      <c r="S97" s="120">
        <v>30</v>
      </c>
      <c r="T97" s="8">
        <v>69</v>
      </c>
      <c r="U97" s="133"/>
      <c r="V97" s="8"/>
      <c r="AA97" s="120"/>
      <c r="AB97" s="8"/>
      <c r="AC97" s="120"/>
      <c r="AD97" s="8"/>
      <c r="AE97" s="125"/>
      <c r="AF97" s="42"/>
    </row>
    <row r="98" spans="1:32" ht="15" customHeight="1">
      <c r="A98" s="128">
        <v>93</v>
      </c>
      <c r="B98" t="s">
        <v>623</v>
      </c>
      <c r="C98" t="s">
        <v>65</v>
      </c>
      <c r="D98" s="9">
        <v>1989</v>
      </c>
      <c r="E98" s="17" t="s">
        <v>24</v>
      </c>
      <c r="F98" s="41">
        <v>13</v>
      </c>
      <c r="G98" s="45">
        <f t="shared" si="2"/>
        <v>40</v>
      </c>
      <c r="H98" s="46">
        <f t="shared" si="3"/>
        <v>68</v>
      </c>
      <c r="K98" s="120"/>
      <c r="L98" s="8"/>
      <c r="Q98" s="120"/>
      <c r="R98" s="8"/>
      <c r="S98" s="120"/>
      <c r="T98" s="8"/>
      <c r="U98" s="133"/>
      <c r="V98" s="8"/>
      <c r="W98" s="120"/>
      <c r="X98" s="8"/>
      <c r="Y98" s="120"/>
      <c r="Z98" s="8"/>
      <c r="AA98" s="120"/>
      <c r="AB98" s="8"/>
      <c r="AC98" s="120">
        <v>40</v>
      </c>
      <c r="AD98" s="8">
        <v>68</v>
      </c>
      <c r="AE98" s="120"/>
      <c r="AF98" s="8"/>
    </row>
    <row r="99" spans="1:32" ht="15" customHeight="1">
      <c r="A99" s="128">
        <v>94</v>
      </c>
      <c r="B99" t="s">
        <v>815</v>
      </c>
      <c r="C99" t="s">
        <v>816</v>
      </c>
      <c r="D99" s="9" t="s">
        <v>783</v>
      </c>
      <c r="E99" s="10" t="s">
        <v>29</v>
      </c>
      <c r="F99" s="41">
        <v>38</v>
      </c>
      <c r="G99" s="45">
        <f t="shared" si="2"/>
        <v>32</v>
      </c>
      <c r="H99" s="46">
        <f t="shared" si="3"/>
        <v>68</v>
      </c>
      <c r="W99" s="120">
        <v>32</v>
      </c>
      <c r="X99" s="8">
        <v>68</v>
      </c>
      <c r="AA99" s="120"/>
      <c r="AB99" s="8"/>
      <c r="AC99" s="120"/>
      <c r="AD99" s="8"/>
    </row>
    <row r="100" spans="1:32" ht="15" customHeight="1">
      <c r="A100" s="128">
        <v>95</v>
      </c>
      <c r="B100" t="s">
        <v>439</v>
      </c>
      <c r="C100" t="s">
        <v>88</v>
      </c>
      <c r="D100" s="9">
        <v>1979</v>
      </c>
      <c r="E100" s="10" t="s">
        <v>29</v>
      </c>
      <c r="F100" s="41">
        <v>41</v>
      </c>
      <c r="G100" s="45">
        <f t="shared" si="2"/>
        <v>29</v>
      </c>
      <c r="H100" s="46">
        <f t="shared" si="3"/>
        <v>67</v>
      </c>
      <c r="S100" s="120">
        <v>29</v>
      </c>
      <c r="T100" s="8">
        <v>67</v>
      </c>
      <c r="U100" s="133"/>
      <c r="V100" s="8"/>
      <c r="W100" s="120"/>
      <c r="X100" s="8"/>
      <c r="Y100" s="120"/>
      <c r="Z100" s="8"/>
      <c r="AA100" s="120"/>
      <c r="AB100" s="8"/>
      <c r="AC100" s="120"/>
      <c r="AD100" s="8"/>
      <c r="AE100" s="120"/>
      <c r="AF100" s="8"/>
    </row>
    <row r="101" spans="1:32" ht="15" customHeight="1">
      <c r="A101" s="128">
        <v>96</v>
      </c>
      <c r="B101" t="s">
        <v>321</v>
      </c>
      <c r="C101" t="s">
        <v>316</v>
      </c>
      <c r="D101" s="9">
        <v>1984</v>
      </c>
      <c r="E101" s="10" t="s">
        <v>24</v>
      </c>
      <c r="F101" s="41">
        <v>14</v>
      </c>
      <c r="G101" s="45">
        <f t="shared" si="2"/>
        <v>38</v>
      </c>
      <c r="H101" s="46">
        <f t="shared" si="3"/>
        <v>64</v>
      </c>
      <c r="K101" s="120"/>
      <c r="L101" s="8"/>
      <c r="M101" s="120"/>
      <c r="N101" s="8"/>
      <c r="Q101" s="120"/>
      <c r="R101" s="8"/>
      <c r="S101" s="120">
        <v>38</v>
      </c>
      <c r="T101" s="8">
        <v>64</v>
      </c>
      <c r="U101" s="133"/>
      <c r="V101" s="8"/>
      <c r="W101" s="120"/>
      <c r="X101" s="8"/>
      <c r="Y101" s="120"/>
      <c r="Z101" s="8"/>
      <c r="AA101" s="120"/>
      <c r="AB101" s="8"/>
      <c r="AC101" s="125"/>
      <c r="AD101" s="42"/>
      <c r="AE101" s="120"/>
      <c r="AF101" s="8"/>
    </row>
    <row r="102" spans="1:32" ht="15" customHeight="1">
      <c r="A102" s="128">
        <v>97</v>
      </c>
      <c r="B102" t="s">
        <v>337</v>
      </c>
      <c r="C102" t="s">
        <v>486</v>
      </c>
      <c r="D102" s="9">
        <v>1989</v>
      </c>
      <c r="E102" s="10" t="s">
        <v>24</v>
      </c>
      <c r="F102" s="43">
        <v>15</v>
      </c>
      <c r="G102" s="45">
        <f t="shared" si="2"/>
        <v>37</v>
      </c>
      <c r="H102" s="46">
        <f t="shared" si="3"/>
        <v>63</v>
      </c>
      <c r="I102" s="120"/>
      <c r="J102" s="8"/>
      <c r="K102" s="120"/>
      <c r="L102" s="8"/>
      <c r="M102" s="120"/>
      <c r="N102" s="8"/>
      <c r="O102" s="49"/>
      <c r="P102" s="50"/>
      <c r="Q102" s="120"/>
      <c r="R102" s="8"/>
      <c r="S102" s="120">
        <v>37</v>
      </c>
      <c r="T102" s="8">
        <v>63</v>
      </c>
      <c r="U102" s="120"/>
      <c r="V102" s="8"/>
      <c r="W102" s="120"/>
      <c r="X102" s="8"/>
      <c r="Y102" s="125"/>
      <c r="Z102" s="42"/>
      <c r="AA102" s="120"/>
      <c r="AB102" s="8"/>
      <c r="AC102" s="120"/>
      <c r="AD102" s="8"/>
    </row>
    <row r="103" spans="1:32" ht="15" customHeight="1">
      <c r="A103" s="128">
        <v>98</v>
      </c>
      <c r="B103" t="s">
        <v>325</v>
      </c>
      <c r="C103" t="s">
        <v>488</v>
      </c>
      <c r="D103" s="9">
        <v>1967</v>
      </c>
      <c r="E103" s="10" t="s">
        <v>50</v>
      </c>
      <c r="F103" s="43">
        <v>18</v>
      </c>
      <c r="G103" s="45">
        <f t="shared" si="2"/>
        <v>39</v>
      </c>
      <c r="H103" s="46">
        <f t="shared" si="3"/>
        <v>58</v>
      </c>
      <c r="I103" s="120"/>
      <c r="J103" s="8"/>
      <c r="K103" s="122"/>
      <c r="L103" s="43"/>
      <c r="M103" s="125"/>
      <c r="N103" s="42"/>
      <c r="O103" s="47"/>
      <c r="P103" s="43"/>
      <c r="Q103" s="120"/>
      <c r="R103" s="8"/>
      <c r="S103" s="120">
        <v>39</v>
      </c>
      <c r="T103" s="8">
        <v>58</v>
      </c>
      <c r="U103" s="126"/>
      <c r="V103" s="50"/>
      <c r="W103" s="120"/>
      <c r="X103" s="8"/>
      <c r="Y103" s="120"/>
      <c r="Z103" s="8"/>
      <c r="AA103" s="122"/>
      <c r="AB103" s="43"/>
      <c r="AC103" s="125"/>
      <c r="AD103" s="42"/>
      <c r="AE103" s="120"/>
      <c r="AF103" s="8"/>
    </row>
    <row r="104" spans="1:32" ht="15" customHeight="1">
      <c r="A104" s="128">
        <v>99</v>
      </c>
      <c r="B104" t="s">
        <v>444</v>
      </c>
      <c r="C104" t="s">
        <v>310</v>
      </c>
      <c r="D104" s="9">
        <v>1996</v>
      </c>
      <c r="E104" s="10" t="s">
        <v>47</v>
      </c>
      <c r="F104" s="43">
        <v>8</v>
      </c>
      <c r="G104" s="45">
        <f t="shared" si="2"/>
        <v>40</v>
      </c>
      <c r="H104" s="46">
        <f t="shared" si="3"/>
        <v>56</v>
      </c>
      <c r="I104" s="120"/>
      <c r="J104" s="8"/>
      <c r="K104" s="122"/>
      <c r="L104" s="43"/>
      <c r="M104" s="120"/>
      <c r="N104" s="8"/>
      <c r="O104" s="49"/>
      <c r="P104" s="50"/>
      <c r="Q104" s="120"/>
      <c r="R104" s="8"/>
      <c r="S104" s="120">
        <v>40</v>
      </c>
      <c r="T104" s="8">
        <v>56</v>
      </c>
      <c r="U104" s="122"/>
      <c r="V104" s="43"/>
      <c r="W104" s="126"/>
      <c r="X104" s="50"/>
      <c r="Y104" s="125"/>
      <c r="Z104" s="42"/>
      <c r="AA104" s="125"/>
      <c r="AB104" s="42"/>
      <c r="AC104" s="120"/>
      <c r="AD104" s="8"/>
      <c r="AE104" s="120"/>
      <c r="AF104" s="8"/>
    </row>
    <row r="105" spans="1:32" ht="15" customHeight="1">
      <c r="A105" s="128">
        <v>100</v>
      </c>
      <c r="B105" t="s">
        <v>90</v>
      </c>
      <c r="C105" t="s">
        <v>65</v>
      </c>
      <c r="D105" s="9">
        <v>1978</v>
      </c>
      <c r="E105" s="10" t="s">
        <v>29</v>
      </c>
      <c r="F105" s="41">
        <v>41</v>
      </c>
      <c r="G105" s="45">
        <f t="shared" si="2"/>
        <v>24</v>
      </c>
      <c r="H105" s="46">
        <f t="shared" si="3"/>
        <v>54</v>
      </c>
      <c r="I105" s="120"/>
      <c r="J105" s="8"/>
      <c r="Q105" s="120"/>
      <c r="R105" s="8"/>
      <c r="S105" s="120">
        <v>24</v>
      </c>
      <c r="T105" s="8">
        <v>54</v>
      </c>
      <c r="U105" s="133"/>
      <c r="V105" s="8"/>
      <c r="W105" s="120"/>
      <c r="X105" s="8"/>
      <c r="Y105" s="125"/>
      <c r="Z105" s="42"/>
      <c r="AA105" s="120"/>
      <c r="AB105" s="8"/>
      <c r="AC105" s="120"/>
      <c r="AD105" s="8"/>
      <c r="AE105" s="126"/>
      <c r="AF105" s="51"/>
    </row>
    <row r="106" spans="1:32" ht="15" customHeight="1">
      <c r="A106" s="128">
        <v>101</v>
      </c>
      <c r="B106" t="s">
        <v>448</v>
      </c>
      <c r="C106" t="s">
        <v>376</v>
      </c>
      <c r="D106" s="9">
        <v>1968</v>
      </c>
      <c r="E106" s="10" t="s">
        <v>50</v>
      </c>
      <c r="F106" s="43">
        <v>21</v>
      </c>
      <c r="G106" s="45">
        <f t="shared" si="2"/>
        <v>37</v>
      </c>
      <c r="H106" s="46">
        <f t="shared" si="3"/>
        <v>53</v>
      </c>
      <c r="I106" s="120"/>
      <c r="J106" s="8"/>
      <c r="K106" s="120"/>
      <c r="L106" s="8"/>
      <c r="M106" s="120"/>
      <c r="N106" s="8"/>
      <c r="O106" s="49"/>
      <c r="P106" s="50"/>
      <c r="Q106" s="120"/>
      <c r="R106" s="8"/>
      <c r="S106" s="120">
        <v>37</v>
      </c>
      <c r="T106" s="8">
        <v>53</v>
      </c>
      <c r="U106" s="133"/>
      <c r="V106" s="8"/>
      <c r="W106" s="120"/>
      <c r="X106" s="8"/>
      <c r="Y106" s="120"/>
      <c r="Z106" s="8"/>
      <c r="AA106" s="126"/>
      <c r="AB106" s="50"/>
      <c r="AC106" s="120"/>
      <c r="AD106" s="8"/>
      <c r="AE106" s="120"/>
      <c r="AF106" s="8"/>
    </row>
    <row r="107" spans="1:32" ht="15" customHeight="1">
      <c r="A107" s="128">
        <v>102</v>
      </c>
      <c r="B107" t="s">
        <v>450</v>
      </c>
      <c r="C107" t="s">
        <v>493</v>
      </c>
      <c r="D107" s="9">
        <v>1978</v>
      </c>
      <c r="E107" s="10" t="s">
        <v>29</v>
      </c>
      <c r="F107" s="43">
        <v>42</v>
      </c>
      <c r="G107" s="45">
        <f t="shared" si="2"/>
        <v>23</v>
      </c>
      <c r="H107" s="46">
        <f t="shared" si="3"/>
        <v>51</v>
      </c>
      <c r="I107" s="120"/>
      <c r="J107" s="8"/>
      <c r="K107" s="122"/>
      <c r="L107" s="43"/>
      <c r="M107" s="120"/>
      <c r="N107" s="8"/>
      <c r="O107" s="48"/>
      <c r="P107" s="42"/>
      <c r="Q107" s="120"/>
      <c r="R107" s="8"/>
      <c r="S107" s="120">
        <v>23</v>
      </c>
      <c r="T107" s="8">
        <v>51</v>
      </c>
      <c r="U107" s="133"/>
      <c r="V107" s="8"/>
      <c r="AC107" s="120"/>
      <c r="AD107" s="42"/>
    </row>
    <row r="108" spans="1:32" ht="15" customHeight="1">
      <c r="A108" s="129">
        <v>103</v>
      </c>
      <c r="B108" t="s">
        <v>451</v>
      </c>
      <c r="C108" t="s">
        <v>317</v>
      </c>
      <c r="D108" s="9">
        <v>1990</v>
      </c>
      <c r="E108" s="10" t="s">
        <v>24</v>
      </c>
      <c r="F108" s="41">
        <v>16</v>
      </c>
      <c r="G108" s="45">
        <f t="shared" si="2"/>
        <v>35</v>
      </c>
      <c r="H108" s="46">
        <f t="shared" si="3"/>
        <v>50</v>
      </c>
      <c r="I108" s="120"/>
      <c r="J108" s="8"/>
      <c r="K108" s="120"/>
      <c r="L108" s="8"/>
      <c r="Q108" s="120"/>
      <c r="R108" s="8"/>
      <c r="S108" s="120">
        <v>35</v>
      </c>
      <c r="T108" s="8">
        <v>50</v>
      </c>
      <c r="U108" s="122"/>
      <c r="V108" s="43"/>
      <c r="AA108" s="120"/>
      <c r="AB108" s="8"/>
      <c r="AC108" s="120"/>
      <c r="AD108" s="8"/>
      <c r="AE108" s="120"/>
      <c r="AF108" s="8"/>
    </row>
    <row r="109" spans="1:32" ht="15" customHeight="1">
      <c r="A109" s="129">
        <v>104</v>
      </c>
      <c r="B109" t="s">
        <v>453</v>
      </c>
      <c r="C109" t="s">
        <v>318</v>
      </c>
      <c r="D109" s="9">
        <v>2005</v>
      </c>
      <c r="E109" s="10" t="s">
        <v>32</v>
      </c>
      <c r="F109" s="41">
        <v>6</v>
      </c>
      <c r="G109" s="45">
        <f t="shared" si="2"/>
        <v>50</v>
      </c>
      <c r="H109" s="46">
        <f t="shared" si="3"/>
        <v>49</v>
      </c>
      <c r="I109" s="120"/>
      <c r="J109" s="8"/>
      <c r="K109" s="120"/>
      <c r="L109" s="8"/>
      <c r="M109" s="126"/>
      <c r="N109" s="50"/>
      <c r="O109" s="49"/>
      <c r="P109" s="50"/>
      <c r="Q109" s="120"/>
      <c r="R109" s="8"/>
      <c r="S109" s="120">
        <v>50</v>
      </c>
      <c r="T109" s="8">
        <v>49</v>
      </c>
      <c r="U109" s="133"/>
      <c r="V109" s="8"/>
      <c r="AA109" s="120"/>
      <c r="AB109" s="8"/>
      <c r="AC109" s="120"/>
      <c r="AD109" s="8"/>
      <c r="AE109" s="120"/>
      <c r="AF109" s="8"/>
    </row>
    <row r="110" spans="1:32" ht="15" customHeight="1">
      <c r="A110" s="129">
        <v>105</v>
      </c>
      <c r="B110" t="s">
        <v>456</v>
      </c>
      <c r="C110" t="s">
        <v>495</v>
      </c>
      <c r="D110" s="9">
        <v>1993</v>
      </c>
      <c r="E110" s="10" t="s">
        <v>24</v>
      </c>
      <c r="F110" s="43">
        <v>17</v>
      </c>
      <c r="G110" s="45">
        <f t="shared" si="2"/>
        <v>34</v>
      </c>
      <c r="H110" s="46">
        <f t="shared" si="3"/>
        <v>48</v>
      </c>
      <c r="I110" s="120"/>
      <c r="J110" s="8"/>
      <c r="K110" s="120"/>
      <c r="L110" s="8"/>
      <c r="M110" s="120"/>
      <c r="N110" s="8"/>
      <c r="O110" s="47"/>
      <c r="P110" s="43"/>
      <c r="Q110" s="120"/>
      <c r="R110" s="8"/>
      <c r="S110" s="120">
        <v>34</v>
      </c>
      <c r="T110" s="8">
        <v>48</v>
      </c>
      <c r="U110" s="133"/>
      <c r="V110" s="8"/>
      <c r="W110" s="125"/>
      <c r="X110" s="42"/>
      <c r="Y110" s="122"/>
      <c r="Z110" s="43"/>
      <c r="AA110" s="122"/>
      <c r="AB110" s="43"/>
      <c r="AC110" s="125"/>
      <c r="AD110" s="42"/>
    </row>
    <row r="111" spans="1:32" ht="15" customHeight="1">
      <c r="A111" s="129">
        <v>106</v>
      </c>
      <c r="B111" t="s">
        <v>322</v>
      </c>
      <c r="C111" t="s">
        <v>323</v>
      </c>
      <c r="D111" s="9">
        <v>1972</v>
      </c>
      <c r="E111" s="10" t="s">
        <v>50</v>
      </c>
      <c r="F111" s="43">
        <v>22</v>
      </c>
      <c r="G111" s="45">
        <f t="shared" si="2"/>
        <v>35</v>
      </c>
      <c r="H111" s="46">
        <f t="shared" si="3"/>
        <v>45</v>
      </c>
      <c r="I111" s="120"/>
      <c r="J111" s="8"/>
      <c r="K111" s="122"/>
      <c r="L111" s="43"/>
      <c r="M111" s="120"/>
      <c r="N111" s="8"/>
      <c r="O111" s="47"/>
      <c r="P111" s="43"/>
      <c r="Q111" s="120"/>
      <c r="R111" s="8"/>
      <c r="S111" s="120">
        <v>35</v>
      </c>
      <c r="T111" s="8">
        <v>45</v>
      </c>
      <c r="U111" s="133"/>
      <c r="V111" s="8"/>
      <c r="W111" s="120"/>
      <c r="X111" s="8"/>
      <c r="AA111" s="120"/>
      <c r="AB111" s="8"/>
      <c r="AC111" s="120"/>
      <c r="AD111" s="8"/>
      <c r="AE111" s="120"/>
      <c r="AF111" s="8"/>
    </row>
    <row r="112" spans="1:32" ht="15" customHeight="1">
      <c r="A112" s="128">
        <v>107</v>
      </c>
      <c r="B112" t="s">
        <v>458</v>
      </c>
      <c r="C112" t="s">
        <v>380</v>
      </c>
      <c r="D112" s="9">
        <v>2007</v>
      </c>
      <c r="E112" s="10" t="s">
        <v>32</v>
      </c>
      <c r="F112" s="43">
        <v>8</v>
      </c>
      <c r="G112" s="45">
        <f t="shared" si="2"/>
        <v>46</v>
      </c>
      <c r="H112" s="46">
        <f t="shared" si="3"/>
        <v>43</v>
      </c>
      <c r="I112" s="120"/>
      <c r="J112" s="8"/>
      <c r="K112" s="120"/>
      <c r="L112" s="8"/>
      <c r="M112" s="126"/>
      <c r="N112" s="50"/>
      <c r="O112" s="49"/>
      <c r="P112" s="50"/>
      <c r="Q112" s="120"/>
      <c r="R112" s="8"/>
      <c r="S112" s="120">
        <v>46</v>
      </c>
      <c r="T112" s="8">
        <v>43</v>
      </c>
      <c r="U112" s="133"/>
      <c r="V112" s="8"/>
      <c r="W112" s="120"/>
      <c r="X112" s="8"/>
      <c r="Y112" s="125"/>
      <c r="Z112" s="42"/>
      <c r="AA112" s="120"/>
      <c r="AB112" s="8"/>
      <c r="AC112" s="120"/>
      <c r="AD112" s="8"/>
      <c r="AE112" s="120"/>
      <c r="AF112" s="8"/>
    </row>
    <row r="113" spans="1:32" ht="15" customHeight="1">
      <c r="A113" s="128">
        <v>108</v>
      </c>
      <c r="B113" t="s">
        <v>379</v>
      </c>
      <c r="C113" t="s">
        <v>380</v>
      </c>
      <c r="D113" s="9">
        <v>1975</v>
      </c>
      <c r="E113" s="10" t="s">
        <v>29</v>
      </c>
      <c r="F113" s="43">
        <v>43</v>
      </c>
      <c r="G113" s="45">
        <f t="shared" si="2"/>
        <v>22</v>
      </c>
      <c r="H113" s="46">
        <f t="shared" si="3"/>
        <v>42</v>
      </c>
      <c r="I113" s="120"/>
      <c r="J113" s="8"/>
      <c r="K113" s="120"/>
      <c r="L113" s="8"/>
      <c r="M113" s="120"/>
      <c r="N113" s="8"/>
      <c r="O113" s="49"/>
      <c r="P113" s="50"/>
      <c r="Q113" s="120"/>
      <c r="R113" s="8"/>
      <c r="S113" s="120">
        <v>22</v>
      </c>
      <c r="T113" s="8">
        <v>42</v>
      </c>
      <c r="U113" s="133"/>
      <c r="V113" s="8"/>
      <c r="AA113" s="120"/>
      <c r="AB113" s="8"/>
      <c r="AC113" s="120"/>
      <c r="AD113" s="8"/>
      <c r="AE113" s="125"/>
      <c r="AF113" s="42"/>
    </row>
    <row r="114" spans="1:32" ht="15" customHeight="1">
      <c r="A114" s="128">
        <v>109</v>
      </c>
      <c r="B114" t="s">
        <v>459</v>
      </c>
      <c r="C114" t="s">
        <v>497</v>
      </c>
      <c r="D114" s="9">
        <v>1971</v>
      </c>
      <c r="E114" s="10" t="s">
        <v>50</v>
      </c>
      <c r="F114" s="41">
        <v>23</v>
      </c>
      <c r="G114" s="45">
        <f t="shared" si="2"/>
        <v>34</v>
      </c>
      <c r="H114" s="46">
        <f t="shared" si="3"/>
        <v>41</v>
      </c>
      <c r="K114" s="120"/>
      <c r="L114" s="8"/>
      <c r="S114" s="120">
        <v>34</v>
      </c>
      <c r="T114" s="8">
        <v>41</v>
      </c>
      <c r="U114" s="133"/>
      <c r="V114" s="8"/>
      <c r="AA114" s="120"/>
      <c r="AB114" s="8"/>
      <c r="AC114" s="120"/>
      <c r="AD114" s="8"/>
    </row>
    <row r="115" spans="1:32" ht="15" customHeight="1">
      <c r="A115" s="128">
        <v>110</v>
      </c>
      <c r="B115" t="s">
        <v>320</v>
      </c>
      <c r="C115" t="s">
        <v>290</v>
      </c>
      <c r="D115" s="9">
        <v>1953</v>
      </c>
      <c r="E115" s="10" t="s">
        <v>156</v>
      </c>
      <c r="F115" s="43">
        <v>4</v>
      </c>
      <c r="G115" s="45">
        <f t="shared" si="2"/>
        <v>50</v>
      </c>
      <c r="H115" s="46">
        <f t="shared" si="3"/>
        <v>40</v>
      </c>
      <c r="I115" s="126"/>
      <c r="J115" s="50"/>
      <c r="K115" s="126"/>
      <c r="L115" s="50"/>
      <c r="M115" s="120"/>
      <c r="N115" s="8"/>
      <c r="O115" s="49"/>
      <c r="P115" s="50"/>
      <c r="Q115" s="120"/>
      <c r="R115" s="8"/>
      <c r="S115" s="120">
        <v>50</v>
      </c>
      <c r="T115" s="8">
        <v>40</v>
      </c>
      <c r="U115" s="133"/>
      <c r="V115" s="8"/>
      <c r="W115" s="120"/>
      <c r="X115" s="8"/>
      <c r="AA115" s="120"/>
      <c r="AB115" s="8"/>
      <c r="AC115" s="120"/>
      <c r="AD115" s="8"/>
      <c r="AE115" s="120"/>
      <c r="AF115" s="8"/>
    </row>
    <row r="116" spans="1:32" ht="15" customHeight="1">
      <c r="A116" s="128">
        <v>111</v>
      </c>
      <c r="B116" t="s">
        <v>460</v>
      </c>
      <c r="C116" t="s">
        <v>498</v>
      </c>
      <c r="D116" s="9">
        <v>2004</v>
      </c>
      <c r="E116" s="10" t="s">
        <v>32</v>
      </c>
      <c r="F116" s="43">
        <v>9</v>
      </c>
      <c r="G116" s="45">
        <f t="shared" si="2"/>
        <v>43</v>
      </c>
      <c r="H116" s="46">
        <f t="shared" si="3"/>
        <v>39</v>
      </c>
      <c r="I116" s="126"/>
      <c r="J116" s="50"/>
      <c r="K116" s="120"/>
      <c r="L116" s="8"/>
      <c r="M116" s="126"/>
      <c r="N116" s="50"/>
      <c r="O116" s="49"/>
      <c r="P116" s="50"/>
      <c r="Q116" s="120"/>
      <c r="R116" s="8"/>
      <c r="S116" s="120">
        <v>43</v>
      </c>
      <c r="T116" s="8">
        <v>39</v>
      </c>
      <c r="U116" s="120"/>
      <c r="V116" s="8"/>
      <c r="W116" s="120"/>
      <c r="X116" s="8"/>
      <c r="AA116" s="120"/>
      <c r="AB116" s="8"/>
      <c r="AC116" s="120"/>
      <c r="AD116" s="8"/>
      <c r="AE116" s="120"/>
      <c r="AF116" s="8"/>
    </row>
    <row r="117" spans="1:32" ht="15" customHeight="1">
      <c r="A117" s="128">
        <v>112</v>
      </c>
      <c r="B117" t="s">
        <v>461</v>
      </c>
      <c r="C117" t="s">
        <v>499</v>
      </c>
      <c r="D117" s="9">
        <v>2003</v>
      </c>
      <c r="E117" s="10" t="s">
        <v>47</v>
      </c>
      <c r="F117" s="44">
        <v>9</v>
      </c>
      <c r="G117" s="45">
        <f t="shared" si="2"/>
        <v>39</v>
      </c>
      <c r="H117" s="46">
        <f t="shared" si="3"/>
        <v>38</v>
      </c>
      <c r="I117" s="120"/>
      <c r="J117" s="8"/>
      <c r="K117" s="120"/>
      <c r="L117" s="8"/>
      <c r="M117" s="120"/>
      <c r="N117" s="8"/>
      <c r="O117" s="49"/>
      <c r="P117" s="50"/>
      <c r="Q117" s="120"/>
      <c r="R117" s="8"/>
      <c r="S117" s="120">
        <v>39</v>
      </c>
      <c r="T117" s="8">
        <v>38</v>
      </c>
      <c r="U117" s="120"/>
      <c r="V117" s="8"/>
      <c r="W117" s="120"/>
      <c r="X117" s="8"/>
      <c r="Y117" s="122"/>
      <c r="Z117" s="43"/>
      <c r="AA117" s="120"/>
      <c r="AB117" s="8"/>
      <c r="AC117" s="120"/>
      <c r="AD117" s="8"/>
      <c r="AE117" s="125"/>
      <c r="AF117" s="42"/>
    </row>
    <row r="118" spans="1:32" ht="15" customHeight="1">
      <c r="A118" s="128">
        <v>113</v>
      </c>
      <c r="B118" t="s">
        <v>142</v>
      </c>
      <c r="C118" t="s">
        <v>63</v>
      </c>
      <c r="D118" s="9">
        <v>1959</v>
      </c>
      <c r="E118" s="10" t="s">
        <v>69</v>
      </c>
      <c r="F118" s="43">
        <v>6</v>
      </c>
      <c r="G118" s="45">
        <f t="shared" si="2"/>
        <v>43</v>
      </c>
      <c r="H118" s="46">
        <f t="shared" si="3"/>
        <v>37</v>
      </c>
      <c r="I118" s="126"/>
      <c r="J118" s="50"/>
      <c r="K118" s="120"/>
      <c r="L118" s="8"/>
      <c r="M118" s="120"/>
      <c r="N118" s="50"/>
      <c r="O118" s="49"/>
      <c r="P118" s="50"/>
      <c r="Q118" s="120"/>
      <c r="R118" s="8"/>
      <c r="S118" s="120">
        <v>43</v>
      </c>
      <c r="T118" s="8">
        <v>37</v>
      </c>
      <c r="U118" s="133"/>
      <c r="V118" s="8"/>
      <c r="W118" s="126"/>
      <c r="X118" s="50"/>
      <c r="Y118" s="120"/>
      <c r="Z118" s="8"/>
      <c r="AA118" s="125"/>
      <c r="AB118" s="42"/>
      <c r="AC118" s="120"/>
      <c r="AD118" s="8"/>
      <c r="AE118" s="120"/>
      <c r="AF118" s="8"/>
    </row>
    <row r="119" spans="1:32" ht="15" customHeight="1">
      <c r="A119" s="128">
        <v>114</v>
      </c>
      <c r="B119" t="s">
        <v>280</v>
      </c>
      <c r="C119" t="s">
        <v>281</v>
      </c>
      <c r="D119" s="9">
        <v>1977</v>
      </c>
      <c r="E119" s="10" t="s">
        <v>29</v>
      </c>
      <c r="F119" s="43">
        <v>44</v>
      </c>
      <c r="G119" s="45">
        <f t="shared" si="2"/>
        <v>21</v>
      </c>
      <c r="H119" s="46">
        <f t="shared" si="3"/>
        <v>36</v>
      </c>
      <c r="I119" s="120"/>
      <c r="J119" s="8"/>
      <c r="K119" s="126"/>
      <c r="L119" s="50"/>
      <c r="M119" s="120"/>
      <c r="N119" s="8"/>
      <c r="O119" s="48"/>
      <c r="P119" s="42"/>
      <c r="Q119" s="120"/>
      <c r="R119" s="8"/>
      <c r="S119" s="120">
        <v>21</v>
      </c>
      <c r="T119" s="8">
        <v>36</v>
      </c>
      <c r="W119" s="120"/>
      <c r="X119" s="8"/>
      <c r="AA119" s="120"/>
      <c r="AB119" s="8"/>
      <c r="AC119" s="122"/>
      <c r="AD119" s="43"/>
      <c r="AE119" s="125"/>
      <c r="AF119" s="42"/>
    </row>
    <row r="120" spans="1:32" ht="15" customHeight="1">
      <c r="A120" s="128">
        <v>115</v>
      </c>
      <c r="B120" t="s">
        <v>463</v>
      </c>
      <c r="C120" t="s">
        <v>499</v>
      </c>
      <c r="D120" s="9">
        <v>1997</v>
      </c>
      <c r="E120" s="10" t="s">
        <v>47</v>
      </c>
      <c r="F120" s="43">
        <v>10</v>
      </c>
      <c r="G120" s="45">
        <f t="shared" si="2"/>
        <v>38</v>
      </c>
      <c r="H120" s="46">
        <f t="shared" si="3"/>
        <v>35</v>
      </c>
      <c r="I120" s="120"/>
      <c r="J120" s="8"/>
      <c r="K120" s="122"/>
      <c r="L120" s="43"/>
      <c r="M120" s="120"/>
      <c r="N120" s="8"/>
      <c r="O120" s="48"/>
      <c r="P120" s="42"/>
      <c r="Q120" s="120"/>
      <c r="R120" s="8"/>
      <c r="S120" s="120">
        <v>38</v>
      </c>
      <c r="T120" s="8">
        <v>35</v>
      </c>
      <c r="U120" s="133"/>
      <c r="V120" s="8"/>
      <c r="Y120" s="120"/>
      <c r="Z120" s="8"/>
      <c r="AA120" s="126"/>
      <c r="AB120" s="50"/>
      <c r="AC120" s="120"/>
      <c r="AD120" s="8"/>
    </row>
    <row r="121" spans="1:32" ht="15" customHeight="1">
      <c r="A121" s="128">
        <v>116</v>
      </c>
      <c r="B121" t="s">
        <v>464</v>
      </c>
      <c r="C121" t="s">
        <v>499</v>
      </c>
      <c r="D121" s="9">
        <v>1994</v>
      </c>
      <c r="E121" s="10" t="s">
        <v>47</v>
      </c>
      <c r="F121" s="43">
        <v>11</v>
      </c>
      <c r="G121" s="45">
        <f t="shared" si="2"/>
        <v>37</v>
      </c>
      <c r="H121" s="46">
        <f t="shared" si="3"/>
        <v>34</v>
      </c>
      <c r="I121" s="120"/>
      <c r="J121" s="8"/>
      <c r="K121" s="122"/>
      <c r="L121" s="43"/>
      <c r="M121" s="120"/>
      <c r="N121" s="8"/>
      <c r="O121" s="49"/>
      <c r="P121" s="50"/>
      <c r="Q121" s="120"/>
      <c r="R121" s="8"/>
      <c r="S121" s="120">
        <v>37</v>
      </c>
      <c r="T121" s="8">
        <v>34</v>
      </c>
      <c r="U121" s="133"/>
      <c r="V121" s="8"/>
      <c r="W121" s="120"/>
      <c r="X121" s="8"/>
      <c r="Y121" s="120"/>
      <c r="Z121" s="8"/>
      <c r="AA121" s="120"/>
      <c r="AB121" s="8"/>
      <c r="AC121" s="120"/>
      <c r="AD121" s="8"/>
      <c r="AE121" s="120"/>
      <c r="AF121" s="8"/>
    </row>
    <row r="122" spans="1:32" ht="15" customHeight="1">
      <c r="A122" s="128">
        <v>117</v>
      </c>
      <c r="B122" t="s">
        <v>466</v>
      </c>
      <c r="C122" t="s">
        <v>316</v>
      </c>
      <c r="D122" s="9">
        <v>1979</v>
      </c>
      <c r="E122" s="10" t="s">
        <v>29</v>
      </c>
      <c r="F122" s="43">
        <v>45</v>
      </c>
      <c r="G122" s="45">
        <f t="shared" si="2"/>
        <v>20</v>
      </c>
      <c r="H122" s="46">
        <f t="shared" si="3"/>
        <v>33</v>
      </c>
      <c r="I122" s="120"/>
      <c r="J122" s="8"/>
      <c r="K122" s="120"/>
      <c r="L122" s="8"/>
      <c r="M122" s="120"/>
      <c r="N122" s="42"/>
      <c r="O122" s="47"/>
      <c r="P122" s="43"/>
      <c r="Q122" s="120"/>
      <c r="R122" s="8"/>
      <c r="S122" s="120">
        <v>20</v>
      </c>
      <c r="T122" s="8">
        <v>33</v>
      </c>
      <c r="U122" s="133"/>
      <c r="V122" s="8"/>
      <c r="W122" s="122"/>
      <c r="X122" s="43"/>
      <c r="Y122" s="120"/>
      <c r="Z122" s="8"/>
      <c r="AA122" s="120"/>
      <c r="AB122" s="8"/>
      <c r="AC122" s="125"/>
      <c r="AD122" s="42"/>
      <c r="AE122" s="120"/>
      <c r="AF122" s="8"/>
    </row>
    <row r="123" spans="1:32" ht="15" customHeight="1">
      <c r="A123" s="128">
        <v>118</v>
      </c>
      <c r="B123" t="s">
        <v>467</v>
      </c>
      <c r="C123" t="s">
        <v>65</v>
      </c>
      <c r="D123" s="9">
        <v>1996</v>
      </c>
      <c r="E123" s="10" t="s">
        <v>47</v>
      </c>
      <c r="F123" s="43">
        <v>12</v>
      </c>
      <c r="G123" s="45">
        <f t="shared" si="2"/>
        <v>36</v>
      </c>
      <c r="H123" s="46">
        <f t="shared" si="3"/>
        <v>32</v>
      </c>
      <c r="I123" s="120"/>
      <c r="J123" s="8"/>
      <c r="K123" s="120"/>
      <c r="L123" s="8"/>
      <c r="M123" s="120"/>
      <c r="N123" s="8"/>
      <c r="O123" s="49"/>
      <c r="P123" s="50"/>
      <c r="Q123" s="120"/>
      <c r="R123" s="8"/>
      <c r="S123" s="120">
        <v>36</v>
      </c>
      <c r="T123" s="8">
        <v>32</v>
      </c>
      <c r="U123" s="120"/>
      <c r="V123" s="8"/>
      <c r="Y123" s="120"/>
      <c r="Z123" s="8"/>
      <c r="AA123" s="126"/>
      <c r="AB123" s="50"/>
      <c r="AC123" s="120"/>
      <c r="AD123" s="8"/>
      <c r="AE123" s="120"/>
      <c r="AF123" s="8"/>
    </row>
    <row r="124" spans="1:32" ht="15" customHeight="1">
      <c r="A124" s="128">
        <v>119</v>
      </c>
      <c r="B124" t="s">
        <v>468</v>
      </c>
      <c r="C124" t="s">
        <v>65</v>
      </c>
      <c r="D124" s="9">
        <v>1990</v>
      </c>
      <c r="E124" s="10" t="s">
        <v>24</v>
      </c>
      <c r="F124" s="41">
        <v>18</v>
      </c>
      <c r="G124" s="45">
        <f t="shared" si="2"/>
        <v>33</v>
      </c>
      <c r="H124" s="46">
        <f t="shared" si="3"/>
        <v>31</v>
      </c>
      <c r="K124" s="120"/>
      <c r="L124" s="8"/>
      <c r="M124" s="120"/>
      <c r="N124" s="8"/>
      <c r="S124" s="120">
        <v>33</v>
      </c>
      <c r="T124" s="8">
        <v>31</v>
      </c>
      <c r="U124" s="133"/>
      <c r="V124" s="8"/>
      <c r="Y124" s="120"/>
      <c r="Z124" s="8"/>
      <c r="AA124" s="120"/>
      <c r="AB124" s="8"/>
      <c r="AC124" s="122"/>
      <c r="AD124" s="43"/>
      <c r="AE124" s="125"/>
      <c r="AF124" s="42"/>
    </row>
    <row r="125" spans="1:32" ht="15" customHeight="1">
      <c r="A125" s="128">
        <v>120</v>
      </c>
      <c r="B125" t="s">
        <v>469</v>
      </c>
      <c r="C125" t="s">
        <v>502</v>
      </c>
      <c r="D125" s="9">
        <v>1970</v>
      </c>
      <c r="E125" s="10" t="s">
        <v>50</v>
      </c>
      <c r="F125" s="41">
        <v>24</v>
      </c>
      <c r="G125" s="45">
        <f t="shared" si="2"/>
        <v>33</v>
      </c>
      <c r="H125" s="46">
        <f t="shared" si="3"/>
        <v>30</v>
      </c>
      <c r="K125" s="120"/>
      <c r="L125" s="8"/>
      <c r="S125" s="120">
        <v>33</v>
      </c>
      <c r="T125" s="8">
        <v>30</v>
      </c>
      <c r="U125" s="122"/>
      <c r="V125" s="43"/>
      <c r="W125" s="122"/>
      <c r="X125" s="43"/>
      <c r="Y125" s="120"/>
      <c r="Z125" s="8"/>
      <c r="AA125" s="120"/>
      <c r="AB125" s="8"/>
      <c r="AC125" s="120"/>
      <c r="AD125" s="8"/>
      <c r="AE125" s="120"/>
      <c r="AF125" s="8"/>
    </row>
    <row r="126" spans="1:32" ht="15" customHeight="1">
      <c r="A126" s="128">
        <v>121</v>
      </c>
      <c r="B126" t="s">
        <v>470</v>
      </c>
      <c r="C126" t="s">
        <v>503</v>
      </c>
      <c r="D126" s="9">
        <v>1977</v>
      </c>
      <c r="E126" s="10" t="s">
        <v>29</v>
      </c>
      <c r="F126" s="41">
        <v>46</v>
      </c>
      <c r="G126" s="45">
        <f t="shared" si="2"/>
        <v>19</v>
      </c>
      <c r="H126" s="46">
        <f t="shared" si="3"/>
        <v>29</v>
      </c>
      <c r="I126" s="120"/>
      <c r="J126" s="8"/>
      <c r="K126" s="120"/>
      <c r="L126" s="8"/>
      <c r="Q126" s="120"/>
      <c r="R126" s="8"/>
      <c r="S126" s="120">
        <v>19</v>
      </c>
      <c r="T126" s="8">
        <v>29</v>
      </c>
      <c r="U126" s="120"/>
      <c r="V126" s="8"/>
      <c r="AA126" s="120"/>
      <c r="AB126" s="8"/>
      <c r="AC126" s="125"/>
      <c r="AD126" s="42"/>
      <c r="AE126" s="120"/>
      <c r="AF126" s="8"/>
    </row>
    <row r="127" spans="1:32" ht="15" customHeight="1">
      <c r="A127" s="128">
        <v>122</v>
      </c>
      <c r="B127"/>
      <c r="C127"/>
      <c r="D127" s="9"/>
      <c r="E127" s="10"/>
      <c r="G127" s="45">
        <f t="shared" si="2"/>
        <v>0</v>
      </c>
      <c r="H127" s="46">
        <f t="shared" si="3"/>
        <v>0</v>
      </c>
      <c r="Q127" s="120"/>
      <c r="R127" s="8"/>
      <c r="U127" s="133"/>
      <c r="V127" s="8"/>
      <c r="AC127" s="120"/>
      <c r="AD127" s="8"/>
      <c r="AE127" s="120"/>
      <c r="AF127" s="8"/>
    </row>
    <row r="128" spans="1:32" ht="15" customHeight="1">
      <c r="A128" s="129">
        <v>123</v>
      </c>
      <c r="B128" s="157"/>
      <c r="C128" s="158"/>
      <c r="D128" s="9"/>
      <c r="E128" s="10"/>
      <c r="F128" s="43"/>
      <c r="G128" s="45">
        <f t="shared" si="2"/>
        <v>0</v>
      </c>
      <c r="H128" s="46">
        <f t="shared" si="3"/>
        <v>0</v>
      </c>
      <c r="I128" s="120"/>
      <c r="J128" s="8"/>
      <c r="K128" s="120"/>
      <c r="L128" s="8"/>
      <c r="M128" s="120"/>
      <c r="N128" s="8"/>
      <c r="O128" s="47"/>
      <c r="P128" s="43"/>
      <c r="Q128" s="120"/>
      <c r="R128" s="8"/>
      <c r="S128" s="120"/>
      <c r="T128" s="8"/>
      <c r="U128" s="133"/>
      <c r="V128" s="8"/>
      <c r="W128" s="120"/>
      <c r="X128" s="8"/>
      <c r="AA128" s="120"/>
      <c r="AB128" s="8"/>
      <c r="AC128" s="120"/>
      <c r="AD128" s="8"/>
    </row>
    <row r="129" spans="1:32" ht="15" customHeight="1">
      <c r="A129" s="129">
        <v>124</v>
      </c>
      <c r="B129"/>
      <c r="C129"/>
      <c r="D129" s="9"/>
      <c r="E129" s="10"/>
      <c r="G129" s="45">
        <f t="shared" si="2"/>
        <v>0</v>
      </c>
      <c r="H129" s="46">
        <f t="shared" si="3"/>
        <v>0</v>
      </c>
      <c r="K129" s="120"/>
      <c r="L129" s="8"/>
      <c r="S129" s="120"/>
      <c r="T129" s="8"/>
      <c r="U129" s="133"/>
      <c r="V129" s="8"/>
      <c r="W129" s="120"/>
      <c r="X129" s="8"/>
      <c r="AA129" s="120"/>
      <c r="AB129" s="8"/>
      <c r="AC129" s="120"/>
      <c r="AD129" s="8"/>
      <c r="AE129" s="125"/>
      <c r="AF129" s="42"/>
    </row>
    <row r="130" spans="1:32" ht="15" customHeight="1">
      <c r="A130" s="129">
        <v>125</v>
      </c>
      <c r="B130" s="157"/>
      <c r="C130" s="158"/>
      <c r="D130" s="9"/>
      <c r="E130" s="10"/>
      <c r="F130" s="43"/>
      <c r="G130" s="45">
        <f t="shared" si="2"/>
        <v>0</v>
      </c>
      <c r="H130" s="46">
        <f t="shared" si="3"/>
        <v>0</v>
      </c>
      <c r="I130" s="126"/>
      <c r="J130" s="50"/>
      <c r="K130" s="126"/>
      <c r="L130" s="50"/>
      <c r="M130" s="126"/>
      <c r="N130" s="50"/>
      <c r="O130" s="49"/>
      <c r="P130" s="50"/>
      <c r="Q130" s="126"/>
      <c r="R130" s="50"/>
      <c r="S130" s="120"/>
      <c r="T130" s="8"/>
      <c r="U130" s="133"/>
      <c r="V130" s="8"/>
      <c r="AA130" s="120"/>
      <c r="AB130" s="8"/>
      <c r="AC130" s="120"/>
      <c r="AD130" s="8"/>
    </row>
    <row r="131" spans="1:32" ht="15" customHeight="1">
      <c r="A131" s="129">
        <v>126</v>
      </c>
      <c r="B131" s="161"/>
      <c r="C131" s="162"/>
      <c r="D131" s="9"/>
      <c r="E131" s="17"/>
      <c r="F131" s="43"/>
      <c r="G131" s="45">
        <f t="shared" si="2"/>
        <v>0</v>
      </c>
      <c r="H131" s="46">
        <f t="shared" si="3"/>
        <v>0</v>
      </c>
      <c r="I131" s="120"/>
      <c r="J131" s="8"/>
      <c r="K131" s="120"/>
      <c r="L131" s="8"/>
      <c r="M131" s="126"/>
      <c r="N131" s="50"/>
      <c r="O131" s="47"/>
      <c r="P131" s="43"/>
      <c r="Q131" s="126"/>
      <c r="R131" s="50"/>
      <c r="S131" s="120"/>
      <c r="T131" s="8"/>
      <c r="U131" s="133"/>
      <c r="V131" s="8"/>
      <c r="W131" s="120"/>
      <c r="X131" s="8"/>
      <c r="Y131" s="120"/>
      <c r="Z131" s="8"/>
      <c r="AA131" s="120"/>
      <c r="AB131" s="8"/>
      <c r="AC131" s="120"/>
      <c r="AD131" s="8"/>
      <c r="AE131" s="120"/>
      <c r="AF131" s="8"/>
    </row>
    <row r="132" spans="1:32" ht="15" customHeight="1">
      <c r="A132" s="128">
        <v>127</v>
      </c>
      <c r="B132"/>
      <c r="C132"/>
      <c r="D132" s="9"/>
      <c r="E132" s="10"/>
      <c r="F132" s="43"/>
      <c r="G132" s="45">
        <f t="shared" si="2"/>
        <v>0</v>
      </c>
      <c r="H132" s="46">
        <f t="shared" si="3"/>
        <v>0</v>
      </c>
      <c r="I132" s="126"/>
      <c r="J132" s="42"/>
      <c r="K132" s="122"/>
      <c r="L132" s="43"/>
      <c r="M132" s="125"/>
      <c r="N132" s="42"/>
      <c r="O132" s="48"/>
      <c r="P132" s="42"/>
      <c r="Q132" s="120"/>
      <c r="R132" s="8"/>
      <c r="S132" s="120"/>
      <c r="T132" s="8"/>
      <c r="U132" s="133"/>
      <c r="V132" s="8"/>
      <c r="W132" s="125"/>
      <c r="X132" s="42"/>
      <c r="Y132" s="120"/>
      <c r="Z132" s="8"/>
      <c r="AA132" s="120"/>
      <c r="AB132" s="8"/>
      <c r="AC132" s="120"/>
      <c r="AD132" s="8"/>
      <c r="AE132" s="120"/>
      <c r="AF132" s="8"/>
    </row>
    <row r="133" spans="1:32" ht="15" customHeight="1">
      <c r="A133" s="128">
        <v>128</v>
      </c>
      <c r="B133"/>
      <c r="C133"/>
      <c r="D133" s="9"/>
      <c r="E133" s="10"/>
      <c r="F133" s="43"/>
      <c r="G133" s="45">
        <f t="shared" si="2"/>
        <v>0</v>
      </c>
      <c r="H133" s="46">
        <f t="shared" si="3"/>
        <v>0</v>
      </c>
      <c r="I133" s="120"/>
      <c r="J133" s="8"/>
      <c r="K133" s="120"/>
      <c r="L133" s="8"/>
      <c r="M133" s="120"/>
      <c r="N133" s="8"/>
      <c r="O133" s="49"/>
      <c r="P133" s="50"/>
      <c r="Q133" s="120"/>
      <c r="R133" s="8"/>
      <c r="S133" s="126"/>
      <c r="T133" s="50"/>
      <c r="U133" s="133"/>
      <c r="V133" s="8"/>
      <c r="W133" s="120"/>
      <c r="X133" s="8"/>
      <c r="Y133" s="120"/>
      <c r="Z133" s="8"/>
      <c r="AA133" s="120"/>
      <c r="AB133" s="8"/>
      <c r="AC133" s="120"/>
      <c r="AD133" s="8"/>
    </row>
    <row r="134" spans="1:32" ht="15" customHeight="1">
      <c r="A134" s="128">
        <v>129</v>
      </c>
      <c r="B134" s="157"/>
      <c r="C134" s="158"/>
      <c r="D134" s="9"/>
      <c r="E134" s="10"/>
      <c r="F134" s="43"/>
      <c r="G134" s="45">
        <f t="shared" ref="G134:G197" si="4">IF((COUNT(I134:AF134)/2)&gt;=5,SUM(LARGE(I134:AF134,COUNT(I134:AF134)/2+1),LARGE(I134:AF134,COUNT(I134:AF134)/2+2),LARGE(I134:AF134,COUNT(I134:AF134)/2+3),LARGE(I134:AF134,COUNT(I134:AF134)/2+4),LARGE(I134:AF134,COUNT(I134:AF134)/2+5)),SUM(I134,K134,M134,O134,Q134,S134,U134,Y134,W134,,AA134,AC134,AE134))</f>
        <v>0</v>
      </c>
      <c r="H134" s="46">
        <f t="shared" ref="H134:H197" si="5">IF((COUNT(I134:AF134)/2)&gt;=5,SUM(LARGE(I134:AF134,1),LARGE(I134:AF134,2),LARGE(I134:AF134,3),LARGE(I134:AF134,4),LARGE(I134:AF134,5)),SUM(J134,L134,N134,P134,R134,T134,V134,X134,Z134,AB134,AD134,AF134))</f>
        <v>0</v>
      </c>
      <c r="I134" s="126"/>
      <c r="J134" s="50"/>
      <c r="K134" s="126"/>
      <c r="L134" s="50"/>
      <c r="M134" s="126"/>
      <c r="N134" s="50"/>
      <c r="O134" s="47"/>
      <c r="P134" s="43"/>
      <c r="Q134" s="120"/>
      <c r="R134" s="8"/>
      <c r="S134" s="120"/>
      <c r="T134" s="8"/>
      <c r="U134" s="133"/>
      <c r="V134" s="8"/>
      <c r="W134" s="125"/>
      <c r="X134" s="42"/>
      <c r="Y134" s="126"/>
      <c r="Z134" s="50"/>
      <c r="AA134" s="120"/>
      <c r="AB134" s="8"/>
      <c r="AC134" s="120"/>
      <c r="AD134" s="8"/>
    </row>
    <row r="135" spans="1:32" ht="15" customHeight="1">
      <c r="A135" s="128">
        <v>130</v>
      </c>
      <c r="B135"/>
      <c r="C135"/>
      <c r="D135" s="9"/>
      <c r="E135" s="10"/>
      <c r="G135" s="45">
        <f t="shared" si="4"/>
        <v>0</v>
      </c>
      <c r="H135" s="46">
        <f t="shared" si="5"/>
        <v>0</v>
      </c>
      <c r="K135" s="120"/>
      <c r="L135" s="8"/>
      <c r="S135" s="120"/>
      <c r="T135" s="8"/>
      <c r="U135" s="133"/>
      <c r="V135" s="8"/>
      <c r="W135" s="120"/>
      <c r="X135" s="8"/>
      <c r="Y135" s="123"/>
      <c r="Z135" s="8"/>
      <c r="AA135" s="120"/>
      <c r="AB135" s="8"/>
      <c r="AC135" s="120"/>
      <c r="AD135" s="8"/>
      <c r="AE135" s="120"/>
      <c r="AF135" s="8"/>
    </row>
    <row r="136" spans="1:32" ht="15" customHeight="1">
      <c r="A136" s="128">
        <v>131</v>
      </c>
      <c r="B136" s="161"/>
      <c r="C136" s="162"/>
      <c r="D136" s="9"/>
      <c r="E136" s="17"/>
      <c r="G136" s="45">
        <f t="shared" si="4"/>
        <v>0</v>
      </c>
      <c r="H136" s="46">
        <f t="shared" si="5"/>
        <v>0</v>
      </c>
      <c r="K136" s="120"/>
      <c r="L136" s="8"/>
      <c r="Q136" s="120"/>
      <c r="R136" s="8"/>
      <c r="S136" s="120"/>
      <c r="T136" s="8"/>
      <c r="U136" s="133"/>
      <c r="V136" s="8"/>
      <c r="W136" s="120"/>
      <c r="X136" s="8"/>
      <c r="Y136" s="120"/>
      <c r="Z136" s="8"/>
      <c r="AA136" s="120"/>
      <c r="AB136" s="8"/>
      <c r="AC136" s="120"/>
      <c r="AD136" s="8"/>
      <c r="AE136" s="120"/>
      <c r="AF136" s="8"/>
    </row>
    <row r="137" spans="1:32" ht="15" customHeight="1">
      <c r="A137" s="128">
        <v>132</v>
      </c>
      <c r="B137"/>
      <c r="C137"/>
      <c r="D137" s="9"/>
      <c r="E137" s="10"/>
      <c r="G137" s="45">
        <f t="shared" si="4"/>
        <v>0</v>
      </c>
      <c r="H137" s="46">
        <f t="shared" si="5"/>
        <v>0</v>
      </c>
      <c r="S137" s="120"/>
      <c r="T137" s="8"/>
      <c r="U137" s="133"/>
      <c r="V137" s="8"/>
      <c r="W137" s="126"/>
      <c r="X137" s="50"/>
      <c r="Y137" s="122"/>
      <c r="Z137" s="43"/>
      <c r="AA137" s="120"/>
      <c r="AB137" s="8"/>
      <c r="AC137" s="125"/>
      <c r="AD137" s="42"/>
      <c r="AE137" s="125"/>
      <c r="AF137" s="42"/>
    </row>
    <row r="138" spans="1:32" ht="15" customHeight="1">
      <c r="A138" s="128">
        <v>133</v>
      </c>
      <c r="B138"/>
      <c r="C138"/>
      <c r="D138" s="9"/>
      <c r="E138" s="10"/>
      <c r="G138" s="45">
        <f t="shared" si="4"/>
        <v>0</v>
      </c>
      <c r="H138" s="46">
        <f t="shared" si="5"/>
        <v>0</v>
      </c>
      <c r="U138" s="133"/>
      <c r="V138" s="8"/>
      <c r="W138" s="120"/>
      <c r="X138" s="8"/>
      <c r="Y138" s="120"/>
      <c r="Z138" s="8"/>
      <c r="AA138" s="120"/>
      <c r="AB138" s="8"/>
      <c r="AC138" s="120"/>
      <c r="AD138" s="8"/>
    </row>
    <row r="139" spans="1:32" ht="15" customHeight="1">
      <c r="A139" s="128">
        <v>134</v>
      </c>
      <c r="B139"/>
      <c r="C139"/>
      <c r="D139" s="9"/>
      <c r="E139" s="10"/>
      <c r="F139" s="43"/>
      <c r="G139" s="45">
        <f t="shared" si="4"/>
        <v>0</v>
      </c>
      <c r="H139" s="46">
        <f t="shared" si="5"/>
        <v>0</v>
      </c>
      <c r="I139" s="120"/>
      <c r="J139" s="8"/>
      <c r="K139" s="120"/>
      <c r="L139" s="8"/>
      <c r="M139" s="120"/>
      <c r="N139" s="8"/>
      <c r="O139" s="49"/>
      <c r="P139" s="50"/>
      <c r="Q139" s="120"/>
      <c r="R139" s="8"/>
      <c r="S139" s="120"/>
      <c r="T139" s="8"/>
      <c r="U139" s="133"/>
      <c r="V139" s="8"/>
      <c r="W139" s="120"/>
      <c r="X139" s="8"/>
      <c r="Y139" s="126"/>
      <c r="Z139" s="50"/>
      <c r="AA139" s="120"/>
      <c r="AB139" s="8"/>
      <c r="AC139" s="120"/>
      <c r="AD139" s="8"/>
      <c r="AE139" s="120"/>
      <c r="AF139" s="8"/>
    </row>
    <row r="140" spans="1:32" ht="15" customHeight="1">
      <c r="A140" s="128">
        <v>135</v>
      </c>
      <c r="B140"/>
      <c r="C140"/>
      <c r="D140" s="9"/>
      <c r="E140" s="10"/>
      <c r="F140" s="43"/>
      <c r="G140" s="45">
        <f t="shared" si="4"/>
        <v>0</v>
      </c>
      <c r="H140" s="46">
        <f t="shared" si="5"/>
        <v>0</v>
      </c>
      <c r="I140" s="120"/>
      <c r="J140" s="8"/>
      <c r="K140" s="120"/>
      <c r="L140" s="8"/>
      <c r="M140" s="120"/>
      <c r="N140" s="42"/>
      <c r="O140" s="48"/>
      <c r="P140" s="42"/>
      <c r="Q140" s="120"/>
      <c r="R140" s="8"/>
      <c r="S140" s="120"/>
      <c r="T140" s="8"/>
      <c r="U140" s="133"/>
      <c r="V140" s="8"/>
      <c r="W140" s="120"/>
      <c r="X140" s="8"/>
      <c r="Y140" s="122"/>
      <c r="Z140" s="43"/>
      <c r="AA140" s="120"/>
      <c r="AB140" s="8"/>
      <c r="AC140" s="120"/>
      <c r="AD140" s="8"/>
      <c r="AE140" s="120"/>
      <c r="AF140" s="8"/>
    </row>
    <row r="141" spans="1:32" ht="15" customHeight="1">
      <c r="A141" s="128">
        <v>136</v>
      </c>
      <c r="B141" s="161"/>
      <c r="C141" s="162"/>
      <c r="D141" s="9"/>
      <c r="E141" s="17"/>
      <c r="G141" s="45">
        <f t="shared" si="4"/>
        <v>0</v>
      </c>
      <c r="H141" s="46">
        <f t="shared" si="5"/>
        <v>0</v>
      </c>
      <c r="K141" s="120"/>
      <c r="L141" s="8"/>
      <c r="Q141" s="120"/>
      <c r="R141" s="8"/>
      <c r="S141" s="120"/>
      <c r="T141" s="8"/>
      <c r="U141" s="133"/>
      <c r="V141" s="8"/>
      <c r="W141" s="120"/>
      <c r="X141" s="8"/>
      <c r="AA141" s="120"/>
      <c r="AB141" s="8"/>
      <c r="AC141" s="120"/>
      <c r="AD141" s="8"/>
      <c r="AE141" s="120"/>
      <c r="AF141" s="8"/>
    </row>
    <row r="142" spans="1:32" ht="12.75" customHeight="1">
      <c r="A142" s="5">
        <v>137</v>
      </c>
      <c r="B142"/>
      <c r="C142"/>
      <c r="D142" s="9"/>
      <c r="E142" s="10"/>
      <c r="F142" s="43"/>
      <c r="G142" s="45">
        <f t="shared" si="4"/>
        <v>0</v>
      </c>
      <c r="H142" s="46">
        <f t="shared" si="5"/>
        <v>0</v>
      </c>
      <c r="I142" s="120"/>
      <c r="J142" s="8"/>
      <c r="K142" s="120"/>
      <c r="L142" s="8"/>
      <c r="M142" s="120"/>
      <c r="N142" s="8"/>
      <c r="O142" s="47"/>
      <c r="P142" s="43"/>
      <c r="Q142" s="122"/>
      <c r="R142" s="43"/>
      <c r="S142" s="120"/>
      <c r="T142" s="8"/>
      <c r="U142" s="126"/>
      <c r="V142" s="50"/>
      <c r="W142" s="120"/>
      <c r="X142" s="8"/>
      <c r="AA142" s="120"/>
      <c r="AB142" s="8"/>
      <c r="AC142" s="120"/>
      <c r="AD142" s="8"/>
      <c r="AE142" s="120"/>
      <c r="AF142" s="8"/>
    </row>
    <row r="143" spans="1:32" ht="12.75" customHeight="1">
      <c r="A143" s="5">
        <v>138</v>
      </c>
      <c r="B143"/>
      <c r="C143"/>
      <c r="D143" s="9"/>
      <c r="E143" s="10"/>
      <c r="F143" s="43"/>
      <c r="G143" s="45">
        <f t="shared" si="4"/>
        <v>0</v>
      </c>
      <c r="H143" s="46">
        <f t="shared" si="5"/>
        <v>0</v>
      </c>
      <c r="I143" s="126"/>
      <c r="J143" s="50"/>
      <c r="K143" s="126"/>
      <c r="L143" s="50"/>
      <c r="M143" s="126"/>
      <c r="N143" s="50"/>
      <c r="O143" s="49"/>
      <c r="P143" s="50"/>
      <c r="Q143" s="122"/>
      <c r="R143" s="43"/>
      <c r="S143" s="120"/>
      <c r="T143" s="8"/>
      <c r="U143" s="133"/>
      <c r="V143" s="8"/>
      <c r="W143" s="120"/>
      <c r="X143" s="8"/>
      <c r="Y143" s="120"/>
      <c r="Z143" s="8"/>
      <c r="AA143" s="125"/>
      <c r="AB143" s="42"/>
      <c r="AC143" s="125"/>
      <c r="AD143" s="42"/>
    </row>
    <row r="144" spans="1:32" ht="12.75" customHeight="1">
      <c r="A144" s="5">
        <v>139</v>
      </c>
      <c r="B144" s="157"/>
      <c r="C144" s="158"/>
      <c r="D144" s="9"/>
      <c r="E144" s="10"/>
      <c r="G144" s="45">
        <f t="shared" si="4"/>
        <v>0</v>
      </c>
      <c r="H144" s="46">
        <f t="shared" si="5"/>
        <v>0</v>
      </c>
      <c r="K144" s="120"/>
      <c r="L144" s="8"/>
      <c r="S144" s="120"/>
      <c r="T144" s="8"/>
      <c r="U144" s="133"/>
      <c r="V144" s="8"/>
      <c r="W144" s="120"/>
      <c r="X144" s="8"/>
      <c r="Y144" s="122"/>
      <c r="Z144" s="43"/>
      <c r="AA144" s="125"/>
      <c r="AB144" s="42"/>
      <c r="AC144" s="125"/>
      <c r="AD144" s="42"/>
    </row>
    <row r="145" spans="1:32" ht="12.75" customHeight="1">
      <c r="A145" s="5">
        <v>140</v>
      </c>
      <c r="B145" s="157"/>
      <c r="C145" s="158"/>
      <c r="D145" s="9"/>
      <c r="E145" s="10"/>
      <c r="G145" s="45">
        <f t="shared" si="4"/>
        <v>0</v>
      </c>
      <c r="H145" s="46">
        <f t="shared" si="5"/>
        <v>0</v>
      </c>
      <c r="Q145" s="120"/>
      <c r="R145" s="8"/>
      <c r="S145" s="120"/>
      <c r="T145" s="8"/>
      <c r="U145" s="133"/>
      <c r="V145" s="8"/>
      <c r="W145" s="120"/>
      <c r="X145" s="8"/>
      <c r="Y145" s="120"/>
      <c r="Z145" s="8"/>
      <c r="AA145" s="120"/>
      <c r="AB145" s="8"/>
      <c r="AC145" s="122"/>
      <c r="AD145" s="51"/>
    </row>
    <row r="146" spans="1:32" ht="12.75" customHeight="1">
      <c r="A146" s="5">
        <v>141</v>
      </c>
      <c r="B146" s="157"/>
      <c r="C146" s="158"/>
      <c r="D146" s="9"/>
      <c r="E146" s="10"/>
      <c r="F146" s="43"/>
      <c r="G146" s="45">
        <f t="shared" si="4"/>
        <v>0</v>
      </c>
      <c r="H146" s="46">
        <f t="shared" si="5"/>
        <v>0</v>
      </c>
      <c r="I146" s="120"/>
      <c r="J146" s="8"/>
      <c r="K146" s="120"/>
      <c r="L146" s="8"/>
      <c r="M146" s="120"/>
      <c r="N146" s="8"/>
      <c r="O146" s="48"/>
      <c r="P146" s="42"/>
      <c r="Q146" s="120"/>
      <c r="R146" s="8"/>
      <c r="S146" s="120"/>
      <c r="T146" s="8"/>
      <c r="U146" s="133"/>
      <c r="V146" s="8"/>
      <c r="W146" s="120"/>
      <c r="X146" s="8"/>
      <c r="Y146" s="120"/>
      <c r="Z146" s="8"/>
      <c r="AA146" s="120"/>
      <c r="AB146" s="8"/>
      <c r="AC146" s="122"/>
      <c r="AD146" s="42"/>
    </row>
    <row r="147" spans="1:32" ht="12.75" customHeight="1">
      <c r="A147" s="5">
        <v>142</v>
      </c>
      <c r="B147" s="161"/>
      <c r="C147" s="162"/>
      <c r="D147" s="9"/>
      <c r="E147" s="17"/>
      <c r="F147" s="43"/>
      <c r="G147" s="45">
        <f t="shared" si="4"/>
        <v>0</v>
      </c>
      <c r="H147" s="46">
        <f t="shared" si="5"/>
        <v>0</v>
      </c>
      <c r="I147" s="120"/>
      <c r="J147" s="8"/>
      <c r="K147" s="120"/>
      <c r="L147" s="8"/>
      <c r="M147" s="120"/>
      <c r="N147" s="8"/>
      <c r="O147" s="49"/>
      <c r="P147" s="50"/>
      <c r="Q147" s="120"/>
      <c r="R147" s="8"/>
      <c r="S147" s="120"/>
      <c r="T147" s="8"/>
      <c r="U147" s="133"/>
      <c r="V147" s="8"/>
      <c r="W147" s="120"/>
      <c r="X147" s="8"/>
      <c r="Y147" s="120"/>
      <c r="Z147" s="8"/>
      <c r="AA147" s="120"/>
      <c r="AB147" s="8"/>
      <c r="AC147" s="120"/>
      <c r="AD147" s="8"/>
      <c r="AE147" s="120"/>
      <c r="AF147" s="8"/>
    </row>
    <row r="148" spans="1:32" ht="12.75" customHeight="1">
      <c r="A148" s="5">
        <v>143</v>
      </c>
      <c r="B148"/>
      <c r="C148"/>
      <c r="D148" s="9"/>
      <c r="E148" s="10"/>
      <c r="F148" s="43"/>
      <c r="G148" s="45">
        <f t="shared" si="4"/>
        <v>0</v>
      </c>
      <c r="H148" s="46">
        <f t="shared" si="5"/>
        <v>0</v>
      </c>
      <c r="I148" s="120"/>
      <c r="J148" s="8"/>
      <c r="K148" s="120"/>
      <c r="L148" s="8"/>
      <c r="M148" s="120"/>
      <c r="N148" s="8"/>
      <c r="O148" s="48"/>
      <c r="P148" s="42"/>
      <c r="Q148" s="120"/>
      <c r="R148" s="8"/>
      <c r="S148" s="120"/>
      <c r="T148" s="8"/>
      <c r="U148" s="120"/>
      <c r="V148" s="8"/>
      <c r="W148" s="120"/>
      <c r="X148" s="8"/>
      <c r="Y148" s="126"/>
      <c r="Z148" s="50"/>
      <c r="AA148" s="120"/>
      <c r="AB148" s="8"/>
      <c r="AC148" s="120"/>
      <c r="AD148" s="8"/>
      <c r="AE148" s="120"/>
      <c r="AF148" s="8"/>
    </row>
    <row r="149" spans="1:32" ht="12.75" customHeight="1">
      <c r="A149" s="5">
        <v>144</v>
      </c>
      <c r="B149" s="157"/>
      <c r="C149" s="158"/>
      <c r="D149" s="9"/>
      <c r="E149" s="10"/>
      <c r="F149" s="44"/>
      <c r="G149" s="45">
        <f t="shared" si="4"/>
        <v>0</v>
      </c>
      <c r="H149" s="46">
        <f t="shared" si="5"/>
        <v>0</v>
      </c>
      <c r="I149" s="120"/>
      <c r="J149" s="8"/>
      <c r="K149" s="120"/>
      <c r="L149" s="8"/>
      <c r="M149" s="120"/>
      <c r="N149" s="8"/>
      <c r="O149" s="48"/>
      <c r="P149" s="42"/>
      <c r="Q149" s="120"/>
      <c r="R149" s="8"/>
      <c r="S149" s="120"/>
      <c r="T149" s="8"/>
      <c r="U149" s="133"/>
      <c r="V149" s="8"/>
      <c r="W149" s="120"/>
      <c r="X149" s="8"/>
      <c r="Y149" s="120"/>
      <c r="Z149" s="8"/>
      <c r="AA149" s="120"/>
      <c r="AB149" s="8"/>
      <c r="AC149" s="120"/>
      <c r="AD149" s="8"/>
    </row>
    <row r="150" spans="1:32" ht="12.75" customHeight="1">
      <c r="A150" s="5">
        <v>145</v>
      </c>
      <c r="B150"/>
      <c r="C150"/>
      <c r="D150" s="9"/>
      <c r="E150" s="10"/>
      <c r="G150" s="45">
        <f t="shared" si="4"/>
        <v>0</v>
      </c>
      <c r="H150" s="46">
        <f t="shared" si="5"/>
        <v>0</v>
      </c>
      <c r="Q150" s="120"/>
      <c r="R150" s="8"/>
      <c r="S150" s="120"/>
      <c r="T150" s="8"/>
      <c r="U150" s="133"/>
      <c r="V150" s="8"/>
      <c r="W150" s="120"/>
      <c r="X150" s="8"/>
      <c r="Y150" s="120"/>
      <c r="Z150" s="8"/>
      <c r="AA150" s="126"/>
      <c r="AB150" s="50"/>
      <c r="AC150" s="126"/>
      <c r="AD150" s="51"/>
    </row>
    <row r="151" spans="1:32" ht="12.75" customHeight="1">
      <c r="A151" s="5">
        <v>146</v>
      </c>
      <c r="B151"/>
      <c r="C151"/>
      <c r="D151" s="9"/>
      <c r="E151" s="10"/>
      <c r="G151" s="45">
        <f t="shared" si="4"/>
        <v>0</v>
      </c>
      <c r="H151" s="46">
        <f t="shared" si="5"/>
        <v>0</v>
      </c>
      <c r="S151" s="120"/>
      <c r="T151" s="8"/>
      <c r="U151" s="133"/>
      <c r="V151" s="8"/>
      <c r="W151" s="125"/>
      <c r="X151" s="42"/>
      <c r="AA151" s="120"/>
      <c r="AB151" s="8"/>
      <c r="AC151" s="120"/>
      <c r="AD151" s="8"/>
      <c r="AE151" s="120"/>
      <c r="AF151" s="8"/>
    </row>
    <row r="152" spans="1:32" ht="12.75" customHeight="1">
      <c r="A152" s="5">
        <v>147</v>
      </c>
      <c r="B152"/>
      <c r="C152"/>
      <c r="D152" s="9"/>
      <c r="E152" s="10"/>
      <c r="G152" s="45">
        <f t="shared" si="4"/>
        <v>0</v>
      </c>
      <c r="H152" s="46">
        <f t="shared" si="5"/>
        <v>0</v>
      </c>
      <c r="K152" s="120"/>
      <c r="L152" s="8"/>
      <c r="S152" s="120"/>
      <c r="T152" s="8"/>
      <c r="AA152" s="120"/>
      <c r="AB152" s="8"/>
      <c r="AC152" s="120"/>
      <c r="AD152" s="8"/>
      <c r="AE152" s="125"/>
      <c r="AF152" s="42"/>
    </row>
    <row r="153" spans="1:32" ht="12.75" customHeight="1">
      <c r="A153" s="5">
        <v>148</v>
      </c>
      <c r="B153"/>
      <c r="C153"/>
      <c r="D153" s="9"/>
      <c r="E153" s="10"/>
      <c r="G153" s="45">
        <f t="shared" si="4"/>
        <v>0</v>
      </c>
      <c r="H153" s="46">
        <f t="shared" si="5"/>
        <v>0</v>
      </c>
      <c r="S153" s="120"/>
      <c r="T153" s="8"/>
      <c r="U153" s="120"/>
      <c r="V153" s="8"/>
      <c r="W153" s="120"/>
      <c r="X153" s="8"/>
      <c r="Y153" s="120"/>
      <c r="Z153" s="8"/>
      <c r="AA153" s="120"/>
      <c r="AB153" s="8"/>
      <c r="AC153" s="120"/>
      <c r="AE153" s="120"/>
      <c r="AF153" s="8"/>
    </row>
    <row r="154" spans="1:32" ht="12.75" customHeight="1">
      <c r="A154" s="5">
        <v>149</v>
      </c>
      <c r="B154" s="157"/>
      <c r="C154" s="158"/>
      <c r="D154" s="9"/>
      <c r="E154" s="10"/>
      <c r="G154" s="45">
        <f t="shared" si="4"/>
        <v>0</v>
      </c>
      <c r="H154" s="46">
        <f t="shared" si="5"/>
        <v>0</v>
      </c>
      <c r="I154" s="120"/>
      <c r="J154" s="8"/>
      <c r="K154" s="120"/>
      <c r="L154" s="8"/>
      <c r="S154" s="120"/>
      <c r="T154" s="8"/>
      <c r="U154" s="133"/>
      <c r="V154" s="8"/>
      <c r="AC154" s="120"/>
      <c r="AD154" s="8"/>
    </row>
    <row r="155" spans="1:32" ht="12.75" customHeight="1">
      <c r="A155" s="5">
        <v>150</v>
      </c>
      <c r="B155"/>
      <c r="C155"/>
      <c r="D155" s="9"/>
      <c r="E155" s="10"/>
      <c r="F155" s="43"/>
      <c r="G155" s="45">
        <f t="shared" si="4"/>
        <v>0</v>
      </c>
      <c r="H155" s="46">
        <f t="shared" si="5"/>
        <v>0</v>
      </c>
      <c r="I155" s="126"/>
      <c r="J155" s="50"/>
      <c r="K155" s="120"/>
      <c r="L155" s="8"/>
      <c r="M155" s="120"/>
      <c r="N155" s="8"/>
      <c r="O155" s="49"/>
      <c r="P155" s="50"/>
      <c r="Q155" s="120"/>
      <c r="R155" s="8"/>
      <c r="S155" s="120"/>
      <c r="T155" s="8"/>
      <c r="U155" s="133"/>
      <c r="V155" s="8"/>
      <c r="W155" s="120"/>
      <c r="X155" s="8"/>
      <c r="Y155" s="120"/>
      <c r="Z155" s="8"/>
      <c r="AA155" s="120"/>
      <c r="AB155" s="8"/>
      <c r="AC155" s="120"/>
      <c r="AD155" s="8"/>
      <c r="AE155" s="120"/>
      <c r="AF155" s="8"/>
    </row>
    <row r="156" spans="1:32" ht="12.75" customHeight="1">
      <c r="A156" s="5">
        <v>151</v>
      </c>
      <c r="B156" s="157"/>
      <c r="C156" s="158"/>
      <c r="D156" s="9"/>
      <c r="E156" s="10"/>
      <c r="F156" s="43"/>
      <c r="G156" s="45">
        <f t="shared" si="4"/>
        <v>0</v>
      </c>
      <c r="H156" s="46">
        <f t="shared" si="5"/>
        <v>0</v>
      </c>
      <c r="I156" s="120"/>
      <c r="J156" s="8"/>
      <c r="K156" s="120"/>
      <c r="L156" s="8"/>
      <c r="M156" s="120"/>
      <c r="N156" s="43"/>
      <c r="O156" s="48"/>
      <c r="P156" s="42"/>
      <c r="Q156" s="120"/>
      <c r="R156" s="8"/>
      <c r="S156" s="120"/>
      <c r="T156" s="8"/>
      <c r="U156" s="133"/>
      <c r="V156" s="8"/>
      <c r="W156" s="120"/>
      <c r="X156" s="8"/>
      <c r="Y156" s="125"/>
      <c r="Z156" s="42"/>
      <c r="AC156" s="120"/>
      <c r="AD156" s="8"/>
    </row>
    <row r="157" spans="1:32" ht="12.75" customHeight="1">
      <c r="A157" s="5">
        <v>152</v>
      </c>
      <c r="B157" s="161"/>
      <c r="C157" s="162"/>
      <c r="D157" s="163"/>
      <c r="E157" s="17"/>
      <c r="G157" s="45">
        <f t="shared" si="4"/>
        <v>0</v>
      </c>
      <c r="H157" s="46">
        <f t="shared" si="5"/>
        <v>0</v>
      </c>
      <c r="I157" s="120"/>
      <c r="J157" s="8"/>
      <c r="K157" s="120"/>
      <c r="L157" s="8"/>
      <c r="M157" s="120"/>
      <c r="N157" s="8"/>
      <c r="Q157" s="120"/>
      <c r="R157" s="8"/>
      <c r="S157" s="120"/>
      <c r="T157" s="8"/>
      <c r="U157" s="133"/>
      <c r="V157" s="8"/>
      <c r="AA157" s="120"/>
      <c r="AB157" s="8"/>
      <c r="AC157" s="120"/>
      <c r="AD157" s="8"/>
    </row>
    <row r="158" spans="1:32" ht="12.75" customHeight="1">
      <c r="A158" s="5">
        <v>153</v>
      </c>
      <c r="B158" s="157"/>
      <c r="C158" s="158"/>
      <c r="D158" s="9"/>
      <c r="E158" s="10"/>
      <c r="G158" s="45">
        <f t="shared" si="4"/>
        <v>0</v>
      </c>
      <c r="H158" s="46">
        <f t="shared" si="5"/>
        <v>0</v>
      </c>
      <c r="M158" s="120"/>
      <c r="N158" s="8"/>
      <c r="Q158" s="120"/>
      <c r="R158" s="8"/>
      <c r="S158" s="120"/>
      <c r="T158" s="8"/>
      <c r="U158" s="133"/>
      <c r="V158" s="8"/>
      <c r="W158" s="120"/>
      <c r="X158" s="8"/>
      <c r="AA158" s="120"/>
      <c r="AB158" s="8"/>
      <c r="AC158" s="120"/>
      <c r="AD158" s="8"/>
    </row>
    <row r="159" spans="1:32" ht="12.75" customHeight="1">
      <c r="A159" s="5">
        <v>154</v>
      </c>
      <c r="B159" s="161"/>
      <c r="C159" s="162"/>
      <c r="D159" s="163"/>
      <c r="E159" s="17"/>
      <c r="G159" s="45">
        <f t="shared" si="4"/>
        <v>0</v>
      </c>
      <c r="H159" s="46">
        <f t="shared" si="5"/>
        <v>0</v>
      </c>
      <c r="K159" s="120"/>
      <c r="L159" s="8"/>
      <c r="S159" s="120"/>
      <c r="T159" s="8"/>
      <c r="U159" s="133"/>
      <c r="V159" s="8"/>
      <c r="W159" s="120"/>
      <c r="X159" s="8"/>
      <c r="AA159" s="120"/>
      <c r="AB159" s="8"/>
      <c r="AC159" s="120"/>
      <c r="AD159" s="8"/>
      <c r="AE159" s="125"/>
      <c r="AF159" s="42"/>
    </row>
    <row r="160" spans="1:32" ht="12.75" customHeight="1">
      <c r="A160" s="5">
        <v>155</v>
      </c>
      <c r="B160"/>
      <c r="C160"/>
      <c r="D160" s="9"/>
      <c r="E160" s="10"/>
      <c r="G160" s="45">
        <f t="shared" si="4"/>
        <v>0</v>
      </c>
      <c r="H160" s="46">
        <f t="shared" si="5"/>
        <v>0</v>
      </c>
      <c r="I160" s="120"/>
      <c r="J160" s="8"/>
      <c r="U160" s="133"/>
      <c r="V160" s="8"/>
      <c r="AA160" s="120"/>
      <c r="AB160" s="8"/>
      <c r="AC160" s="120"/>
      <c r="AD160" s="8"/>
      <c r="AE160" s="120"/>
      <c r="AF160" s="8"/>
    </row>
    <row r="161" spans="1:32" ht="12.75" customHeight="1">
      <c r="A161" s="5">
        <v>156</v>
      </c>
      <c r="B161"/>
      <c r="C161"/>
      <c r="D161" s="9"/>
      <c r="E161" s="10"/>
      <c r="F161" s="43"/>
      <c r="G161" s="45">
        <f t="shared" si="4"/>
        <v>0</v>
      </c>
      <c r="H161" s="46">
        <f t="shared" si="5"/>
        <v>0</v>
      </c>
      <c r="I161" s="120"/>
      <c r="J161" s="8"/>
      <c r="K161" s="120"/>
      <c r="L161" s="8"/>
      <c r="M161" s="120"/>
      <c r="N161" s="8"/>
      <c r="O161" s="47"/>
      <c r="P161" s="43"/>
      <c r="Q161" s="120"/>
      <c r="R161" s="8"/>
      <c r="S161" s="120"/>
      <c r="T161" s="8"/>
      <c r="U161" s="133"/>
      <c r="V161" s="8"/>
      <c r="W161" s="120"/>
      <c r="X161" s="8"/>
      <c r="Y161" s="120"/>
      <c r="Z161" s="8"/>
      <c r="AA161" s="122"/>
      <c r="AB161" s="43"/>
      <c r="AC161" s="125"/>
      <c r="AD161" s="42"/>
      <c r="AE161" s="120"/>
      <c r="AF161" s="8"/>
    </row>
    <row r="162" spans="1:32" ht="12.75" customHeight="1">
      <c r="A162" s="5">
        <v>157</v>
      </c>
      <c r="B162" s="157"/>
      <c r="C162" s="158"/>
      <c r="D162" s="9"/>
      <c r="E162" s="10"/>
      <c r="G162" s="45">
        <f t="shared" si="4"/>
        <v>0</v>
      </c>
      <c r="H162" s="46">
        <f t="shared" si="5"/>
        <v>0</v>
      </c>
      <c r="S162" s="120"/>
      <c r="T162" s="8"/>
      <c r="U162" s="133"/>
      <c r="V162" s="8"/>
      <c r="W162" s="120"/>
      <c r="X162" s="8"/>
      <c r="Y162" s="120"/>
      <c r="Z162" s="8"/>
      <c r="AA162" s="120"/>
      <c r="AB162" s="8"/>
      <c r="AC162" s="126"/>
      <c r="AD162" s="51"/>
    </row>
    <row r="163" spans="1:32" ht="12.75" customHeight="1">
      <c r="A163" s="5">
        <v>158</v>
      </c>
      <c r="B163"/>
      <c r="C163"/>
      <c r="D163" s="9"/>
      <c r="E163" s="10"/>
      <c r="F163" s="43"/>
      <c r="G163" s="45">
        <f t="shared" si="4"/>
        <v>0</v>
      </c>
      <c r="H163" s="46">
        <f t="shared" si="5"/>
        <v>0</v>
      </c>
      <c r="I163" s="120"/>
      <c r="J163" s="8"/>
      <c r="K163" s="120"/>
      <c r="L163" s="8"/>
      <c r="M163" s="120"/>
      <c r="N163" s="8"/>
      <c r="O163" s="48"/>
      <c r="P163" s="42"/>
      <c r="Q163" s="120"/>
      <c r="R163" s="8"/>
      <c r="S163" s="120"/>
      <c r="T163" s="8"/>
      <c r="U163" s="133"/>
      <c r="V163" s="8"/>
      <c r="W163" s="120"/>
      <c r="X163" s="8"/>
      <c r="Y163" s="122"/>
      <c r="Z163" s="43"/>
      <c r="AA163" s="120"/>
      <c r="AB163" s="8"/>
      <c r="AC163" s="120"/>
      <c r="AD163" s="8"/>
      <c r="AE163" s="120"/>
      <c r="AF163" s="8"/>
    </row>
    <row r="164" spans="1:32" ht="12.75" customHeight="1">
      <c r="A164" s="5">
        <v>159</v>
      </c>
      <c r="B164"/>
      <c r="C164"/>
      <c r="D164" s="9"/>
      <c r="E164" s="10"/>
      <c r="F164" s="43"/>
      <c r="G164" s="45">
        <f t="shared" si="4"/>
        <v>0</v>
      </c>
      <c r="H164" s="46">
        <f t="shared" si="5"/>
        <v>0</v>
      </c>
      <c r="I164" s="120"/>
      <c r="J164" s="8"/>
      <c r="K164" s="120"/>
      <c r="L164" s="8"/>
      <c r="M164" s="120"/>
      <c r="N164" s="8"/>
      <c r="O164" s="48"/>
      <c r="P164" s="42"/>
      <c r="Q164" s="120"/>
      <c r="R164" s="8"/>
      <c r="S164" s="120"/>
      <c r="T164" s="8"/>
      <c r="U164" s="120"/>
      <c r="V164" s="8"/>
      <c r="W164" s="125"/>
      <c r="X164" s="42"/>
      <c r="Y164" s="120"/>
      <c r="Z164" s="8"/>
      <c r="AA164" s="120"/>
      <c r="AB164" s="8"/>
      <c r="AC164" s="120"/>
      <c r="AD164" s="8"/>
      <c r="AE164" s="120"/>
      <c r="AF164" s="8"/>
    </row>
    <row r="165" spans="1:32" ht="12.75" customHeight="1">
      <c r="A165" s="5">
        <v>160</v>
      </c>
      <c r="B165" s="161"/>
      <c r="C165" s="162"/>
      <c r="D165" s="163"/>
      <c r="E165" s="17"/>
      <c r="G165" s="45">
        <f t="shared" si="4"/>
        <v>0</v>
      </c>
      <c r="H165" s="46">
        <f t="shared" si="5"/>
        <v>0</v>
      </c>
      <c r="S165" s="120"/>
      <c r="T165" s="8"/>
      <c r="U165" s="120"/>
      <c r="V165" s="8"/>
      <c r="Y165" s="122"/>
      <c r="Z165" s="43"/>
      <c r="AA165" s="120"/>
      <c r="AB165" s="8"/>
      <c r="AC165" s="120"/>
      <c r="AD165" s="8"/>
      <c r="AE165" s="125"/>
      <c r="AF165" s="42"/>
    </row>
    <row r="166" spans="1:32" ht="12.75" customHeight="1">
      <c r="A166" s="5">
        <v>161</v>
      </c>
      <c r="B166"/>
      <c r="C166"/>
      <c r="D166" s="9"/>
      <c r="E166" s="10"/>
      <c r="G166" s="45">
        <f t="shared" si="4"/>
        <v>0</v>
      </c>
      <c r="H166" s="46">
        <f t="shared" si="5"/>
        <v>0</v>
      </c>
      <c r="K166" s="120"/>
      <c r="L166" s="8"/>
      <c r="M166" s="120"/>
      <c r="N166" s="8"/>
      <c r="S166" s="120"/>
      <c r="T166" s="8"/>
      <c r="U166" s="133"/>
      <c r="V166" s="8"/>
      <c r="AA166" s="120"/>
      <c r="AB166" s="8"/>
      <c r="AC166" s="120"/>
      <c r="AD166" s="8"/>
      <c r="AE166" s="120"/>
      <c r="AF166" s="8"/>
    </row>
    <row r="167" spans="1:32" ht="12.75" customHeight="1">
      <c r="A167" s="5">
        <v>162</v>
      </c>
      <c r="B167"/>
      <c r="C167"/>
      <c r="D167" s="9"/>
      <c r="E167" s="10"/>
      <c r="F167" s="43"/>
      <c r="G167" s="45">
        <f t="shared" si="4"/>
        <v>0</v>
      </c>
      <c r="H167" s="46">
        <f t="shared" si="5"/>
        <v>0</v>
      </c>
      <c r="I167" s="120"/>
      <c r="J167" s="8"/>
      <c r="K167" s="122"/>
      <c r="L167" s="43"/>
      <c r="M167" s="120"/>
      <c r="N167" s="8"/>
      <c r="O167" s="49"/>
      <c r="P167" s="50"/>
      <c r="Q167" s="120"/>
      <c r="R167" s="8"/>
      <c r="S167" s="120"/>
      <c r="T167" s="8"/>
      <c r="U167" s="120"/>
      <c r="V167" s="8"/>
      <c r="W167" s="120"/>
      <c r="X167" s="8"/>
      <c r="Y167" s="126"/>
      <c r="Z167" s="50"/>
      <c r="AA167" s="120"/>
      <c r="AB167" s="8"/>
      <c r="AE167" s="120"/>
      <c r="AF167" s="8"/>
    </row>
    <row r="168" spans="1:32" ht="12.75" customHeight="1">
      <c r="A168" s="5">
        <v>163</v>
      </c>
      <c r="B168" s="161"/>
      <c r="C168" s="162"/>
      <c r="D168" s="163"/>
      <c r="E168" s="17"/>
      <c r="G168" s="45">
        <f t="shared" si="4"/>
        <v>0</v>
      </c>
      <c r="H168" s="46">
        <f t="shared" si="5"/>
        <v>0</v>
      </c>
      <c r="I168" s="120"/>
      <c r="J168" s="8"/>
      <c r="K168" s="120"/>
      <c r="L168" s="8"/>
      <c r="M168" s="120"/>
      <c r="N168" s="8"/>
      <c r="Q168" s="120"/>
      <c r="R168" s="8"/>
      <c r="S168" s="120"/>
      <c r="T168" s="8"/>
      <c r="W168" s="125"/>
      <c r="X168" s="42"/>
      <c r="Y168" s="120"/>
      <c r="Z168" s="8"/>
      <c r="AC168" s="120"/>
      <c r="AD168" s="8"/>
      <c r="AE168" s="120"/>
      <c r="AF168" s="8"/>
    </row>
    <row r="169" spans="1:32" ht="12.75" customHeight="1">
      <c r="A169" s="5">
        <v>164</v>
      </c>
      <c r="B169"/>
      <c r="C169"/>
      <c r="D169" s="9"/>
      <c r="E169" s="10"/>
      <c r="G169" s="45">
        <f t="shared" si="4"/>
        <v>0</v>
      </c>
      <c r="H169" s="46">
        <f t="shared" si="5"/>
        <v>0</v>
      </c>
      <c r="I169" s="120"/>
      <c r="J169" s="8"/>
      <c r="K169" s="120"/>
      <c r="L169" s="8"/>
      <c r="W169" s="120"/>
      <c r="X169" s="8"/>
      <c r="AA169" s="120"/>
      <c r="AB169" s="8"/>
      <c r="AC169" s="120"/>
      <c r="AD169" s="8"/>
      <c r="AE169" s="120"/>
      <c r="AF169" s="8"/>
    </row>
    <row r="170" spans="1:32" ht="12.75" customHeight="1">
      <c r="A170" s="5">
        <v>165</v>
      </c>
      <c r="B170"/>
      <c r="C170"/>
      <c r="D170" s="9"/>
      <c r="E170" s="10"/>
      <c r="F170" s="43"/>
      <c r="G170" s="45">
        <f t="shared" si="4"/>
        <v>0</v>
      </c>
      <c r="H170" s="46">
        <f t="shared" si="5"/>
        <v>0</v>
      </c>
      <c r="I170" s="120"/>
      <c r="J170" s="8"/>
      <c r="K170" s="120"/>
      <c r="L170" s="8"/>
      <c r="M170" s="120"/>
      <c r="N170" s="8"/>
      <c r="O170" s="48"/>
      <c r="P170" s="42"/>
      <c r="Q170" s="120"/>
      <c r="R170" s="8"/>
      <c r="S170" s="120"/>
      <c r="T170" s="8"/>
      <c r="U170" s="133"/>
      <c r="V170" s="8"/>
      <c r="W170" s="120"/>
      <c r="X170" s="8"/>
      <c r="Y170" s="120"/>
      <c r="Z170" s="8"/>
      <c r="AA170" s="122"/>
      <c r="AB170" s="43"/>
      <c r="AC170" s="120"/>
      <c r="AD170" s="8"/>
      <c r="AE170" s="120"/>
      <c r="AF170" s="8"/>
    </row>
    <row r="171" spans="1:32" ht="12.75" customHeight="1">
      <c r="A171" s="5">
        <v>166</v>
      </c>
      <c r="B171"/>
      <c r="C171"/>
      <c r="D171" s="9"/>
      <c r="E171" s="10"/>
      <c r="G171" s="45">
        <f t="shared" si="4"/>
        <v>0</v>
      </c>
      <c r="H171" s="46">
        <f t="shared" si="5"/>
        <v>0</v>
      </c>
      <c r="K171" s="120"/>
      <c r="L171" s="8"/>
      <c r="S171" s="120"/>
      <c r="T171" s="8"/>
      <c r="U171" s="133"/>
      <c r="V171" s="8"/>
      <c r="W171" s="120"/>
      <c r="X171" s="8"/>
      <c r="Y171" s="120"/>
      <c r="Z171" s="8"/>
      <c r="AA171" s="120"/>
      <c r="AB171" s="8"/>
      <c r="AC171" s="120"/>
      <c r="AD171" s="8"/>
      <c r="AE171" s="120"/>
      <c r="AF171" s="8"/>
    </row>
    <row r="172" spans="1:32" ht="12.75" customHeight="1">
      <c r="A172" s="5">
        <v>167</v>
      </c>
      <c r="B172"/>
      <c r="C172"/>
      <c r="D172" s="9"/>
      <c r="E172" s="10"/>
      <c r="F172" s="43"/>
      <c r="G172" s="45">
        <f t="shared" si="4"/>
        <v>0</v>
      </c>
      <c r="H172" s="46">
        <f t="shared" si="5"/>
        <v>0</v>
      </c>
      <c r="I172" s="120"/>
      <c r="J172" s="8"/>
      <c r="K172" s="126"/>
      <c r="L172" s="50"/>
      <c r="M172" s="126"/>
      <c r="N172" s="50"/>
      <c r="O172" s="49"/>
      <c r="P172" s="50"/>
      <c r="Q172" s="120"/>
      <c r="R172" s="8"/>
      <c r="S172" s="120"/>
      <c r="T172" s="8"/>
      <c r="U172" s="120"/>
      <c r="V172" s="8"/>
      <c r="W172" s="120"/>
      <c r="X172" s="8"/>
      <c r="Y172" s="125"/>
      <c r="Z172" s="42"/>
      <c r="AA172" s="120"/>
      <c r="AB172" s="8"/>
      <c r="AC172" s="120"/>
      <c r="AD172" s="8"/>
      <c r="AE172" s="120"/>
      <c r="AF172" s="8"/>
    </row>
    <row r="173" spans="1:32" ht="12.75" customHeight="1">
      <c r="A173" s="5">
        <v>168</v>
      </c>
      <c r="B173"/>
      <c r="C173"/>
      <c r="D173" s="9"/>
      <c r="E173" s="10"/>
      <c r="F173" s="43"/>
      <c r="G173" s="45">
        <f t="shared" si="4"/>
        <v>0</v>
      </c>
      <c r="H173" s="46">
        <f t="shared" si="5"/>
        <v>0</v>
      </c>
      <c r="I173" s="120"/>
      <c r="J173" s="8"/>
      <c r="K173" s="120"/>
      <c r="L173" s="8"/>
      <c r="M173" s="126"/>
      <c r="N173" s="50"/>
      <c r="O173" s="49"/>
      <c r="P173" s="50"/>
      <c r="Q173" s="126"/>
      <c r="R173" s="50"/>
      <c r="S173" s="120"/>
      <c r="T173" s="8"/>
      <c r="U173" s="133"/>
      <c r="V173" s="8"/>
      <c r="W173" s="120"/>
      <c r="X173" s="8"/>
      <c r="Y173" s="120"/>
      <c r="Z173" s="8"/>
      <c r="AA173" s="120"/>
      <c r="AB173" s="8"/>
      <c r="AC173" s="126"/>
      <c r="AD173" s="50"/>
      <c r="AE173" s="120"/>
      <c r="AF173" s="8"/>
    </row>
    <row r="174" spans="1:32" ht="12.75" customHeight="1">
      <c r="A174" s="5">
        <v>169</v>
      </c>
      <c r="B174" s="157"/>
      <c r="C174" s="158"/>
      <c r="D174" s="9"/>
      <c r="E174" s="10"/>
      <c r="F174" s="43"/>
      <c r="G174" s="45">
        <f t="shared" si="4"/>
        <v>0</v>
      </c>
      <c r="H174" s="46">
        <f t="shared" si="5"/>
        <v>0</v>
      </c>
      <c r="I174" s="120"/>
      <c r="J174" s="8"/>
      <c r="K174" s="120"/>
      <c r="L174" s="8"/>
      <c r="M174" s="120"/>
      <c r="N174" s="8"/>
      <c r="O174" s="47"/>
      <c r="P174" s="43"/>
      <c r="Q174" s="120"/>
      <c r="R174" s="8"/>
      <c r="S174" s="120"/>
      <c r="T174" s="8"/>
      <c r="U174" s="133"/>
      <c r="V174" s="8"/>
      <c r="W174" s="126"/>
      <c r="X174" s="50"/>
      <c r="AA174" s="120"/>
      <c r="AB174" s="8"/>
      <c r="AC174" s="120"/>
      <c r="AD174" s="8"/>
    </row>
    <row r="175" spans="1:32" ht="12.75" customHeight="1">
      <c r="A175" s="5">
        <v>170</v>
      </c>
      <c r="B175" s="161" t="s">
        <v>28</v>
      </c>
      <c r="C175" s="162" t="s">
        <v>34</v>
      </c>
      <c r="D175" s="163">
        <v>1976</v>
      </c>
      <c r="E175" s="17" t="s">
        <v>29</v>
      </c>
      <c r="F175" s="43"/>
      <c r="G175" s="45">
        <f t="shared" si="4"/>
        <v>0</v>
      </c>
      <c r="H175" s="46">
        <f t="shared" si="5"/>
        <v>0</v>
      </c>
      <c r="I175" s="126"/>
      <c r="J175" s="50"/>
      <c r="K175" s="126"/>
      <c r="L175" s="50"/>
      <c r="M175" s="126"/>
      <c r="N175" s="50"/>
      <c r="O175" s="49"/>
      <c r="P175" s="50"/>
      <c r="Q175" s="120"/>
      <c r="R175" s="8"/>
      <c r="S175" s="120"/>
      <c r="T175" s="8"/>
      <c r="U175" s="133"/>
      <c r="V175" s="8"/>
      <c r="W175" s="120"/>
      <c r="X175" s="8"/>
      <c r="Y175" s="125"/>
      <c r="Z175" s="42"/>
      <c r="AA175" s="120"/>
      <c r="AB175" s="8"/>
      <c r="AC175" s="120"/>
      <c r="AD175" s="8"/>
      <c r="AE175" s="125"/>
      <c r="AF175" s="42"/>
    </row>
    <row r="176" spans="1:32" ht="12.75" customHeight="1">
      <c r="A176" s="5">
        <v>171</v>
      </c>
      <c r="B176" s="161"/>
      <c r="C176" s="162"/>
      <c r="D176" s="163"/>
      <c r="E176" s="17"/>
      <c r="F176" s="43"/>
      <c r="G176" s="45">
        <f t="shared" si="4"/>
        <v>0</v>
      </c>
      <c r="H176" s="46">
        <f t="shared" si="5"/>
        <v>0</v>
      </c>
      <c r="I176" s="120"/>
      <c r="J176" s="8"/>
      <c r="K176" s="120"/>
      <c r="L176" s="8"/>
      <c r="M176" s="120"/>
      <c r="N176" s="8"/>
      <c r="O176" s="47"/>
      <c r="P176" s="43"/>
      <c r="Q176" s="122"/>
      <c r="R176" s="43"/>
      <c r="S176" s="120"/>
      <c r="T176" s="8"/>
      <c r="U176" s="133"/>
      <c r="V176" s="8"/>
      <c r="W176" s="120"/>
      <c r="X176" s="8"/>
      <c r="AC176" s="120"/>
      <c r="AD176" s="8"/>
    </row>
    <row r="177" spans="1:32" ht="12.75" customHeight="1">
      <c r="A177" s="5">
        <v>172</v>
      </c>
      <c r="B177"/>
      <c r="C177"/>
      <c r="D177" s="9"/>
      <c r="E177" s="10"/>
      <c r="F177" s="43"/>
      <c r="G177" s="45">
        <f t="shared" si="4"/>
        <v>0</v>
      </c>
      <c r="H177" s="46">
        <f t="shared" si="5"/>
        <v>0</v>
      </c>
      <c r="I177" s="120"/>
      <c r="J177" s="8"/>
      <c r="K177" s="120"/>
      <c r="L177" s="8"/>
      <c r="M177" s="120"/>
      <c r="N177" s="8"/>
      <c r="O177" s="49"/>
      <c r="P177" s="50"/>
      <c r="Q177" s="120"/>
      <c r="R177" s="8"/>
      <c r="S177" s="120"/>
      <c r="T177" s="8"/>
      <c r="U177" s="133"/>
      <c r="V177" s="8"/>
      <c r="AA177" s="120"/>
      <c r="AB177" s="8"/>
      <c r="AC177" s="122"/>
      <c r="AD177" s="43"/>
      <c r="AE177" s="120"/>
      <c r="AF177" s="8"/>
    </row>
    <row r="178" spans="1:32" ht="12.75" customHeight="1">
      <c r="A178" s="5">
        <v>173</v>
      </c>
      <c r="B178"/>
      <c r="C178"/>
      <c r="D178" s="9"/>
      <c r="E178" s="10"/>
      <c r="G178" s="45">
        <f t="shared" si="4"/>
        <v>0</v>
      </c>
      <c r="H178" s="46">
        <f t="shared" si="5"/>
        <v>0</v>
      </c>
      <c r="S178" s="120"/>
      <c r="T178" s="8"/>
      <c r="W178" s="120"/>
      <c r="X178" s="8"/>
      <c r="Y178" s="120"/>
      <c r="Z178" s="8"/>
      <c r="AA178" s="120"/>
      <c r="AB178" s="8"/>
      <c r="AC178" s="125"/>
      <c r="AD178" s="42"/>
      <c r="AE178" s="120"/>
      <c r="AF178" s="8"/>
    </row>
    <row r="179" spans="1:32" ht="12.75" customHeight="1">
      <c r="A179" s="5">
        <v>174</v>
      </c>
      <c r="B179" s="157"/>
      <c r="C179" s="158"/>
      <c r="D179" s="9"/>
      <c r="E179" s="10"/>
      <c r="F179" s="43"/>
      <c r="G179" s="45">
        <f t="shared" si="4"/>
        <v>0</v>
      </c>
      <c r="H179" s="46">
        <f t="shared" si="5"/>
        <v>0</v>
      </c>
      <c r="I179" s="120"/>
      <c r="J179" s="8"/>
      <c r="K179" s="120"/>
      <c r="L179" s="8"/>
      <c r="M179" s="120"/>
      <c r="N179" s="8"/>
      <c r="O179" s="47"/>
      <c r="P179" s="43"/>
      <c r="Q179" s="120"/>
      <c r="R179" s="8"/>
      <c r="S179" s="120"/>
      <c r="T179" s="8"/>
      <c r="U179" s="133"/>
      <c r="V179" s="8"/>
      <c r="W179" s="120"/>
      <c r="X179" s="8"/>
      <c r="Y179" s="126"/>
      <c r="Z179" s="50"/>
      <c r="AA179" s="120"/>
      <c r="AB179" s="8"/>
      <c r="AC179" s="120"/>
    </row>
    <row r="180" spans="1:32" ht="12.75" customHeight="1">
      <c r="A180" s="5">
        <v>175</v>
      </c>
      <c r="B180" t="s">
        <v>56</v>
      </c>
      <c r="C180" t="s">
        <v>173</v>
      </c>
      <c r="D180" s="9" t="s">
        <v>813</v>
      </c>
      <c r="E180" s="10" t="s">
        <v>69</v>
      </c>
      <c r="F180" s="43"/>
      <c r="G180" s="45">
        <f t="shared" si="4"/>
        <v>0</v>
      </c>
      <c r="H180" s="46">
        <f t="shared" si="5"/>
        <v>0</v>
      </c>
      <c r="I180" s="120"/>
      <c r="J180" s="8"/>
      <c r="K180" s="120"/>
      <c r="L180" s="8"/>
      <c r="M180" s="126"/>
      <c r="N180" s="50"/>
      <c r="O180" s="48"/>
      <c r="P180" s="42"/>
      <c r="Q180" s="125"/>
      <c r="R180" s="42"/>
      <c r="S180" s="120"/>
      <c r="T180" s="8"/>
      <c r="U180" s="126"/>
      <c r="V180" s="50"/>
      <c r="W180" s="120"/>
      <c r="X180" s="8"/>
      <c r="AC180" s="120"/>
      <c r="AD180" s="8"/>
    </row>
    <row r="181" spans="1:32" ht="12.75" customHeight="1">
      <c r="A181" s="5">
        <v>176</v>
      </c>
      <c r="B181" s="157" t="s">
        <v>56</v>
      </c>
      <c r="C181" s="158" t="s">
        <v>173</v>
      </c>
      <c r="D181" s="9">
        <v>1961</v>
      </c>
      <c r="E181" s="10" t="s">
        <v>69</v>
      </c>
      <c r="F181" s="43"/>
      <c r="G181" s="45">
        <f t="shared" si="4"/>
        <v>0</v>
      </c>
      <c r="H181" s="46">
        <f t="shared" si="5"/>
        <v>0</v>
      </c>
      <c r="I181" s="120"/>
      <c r="J181" s="8"/>
      <c r="K181" s="122"/>
      <c r="L181" s="43"/>
      <c r="M181" s="120"/>
      <c r="N181" s="8"/>
      <c r="O181" s="48"/>
      <c r="P181" s="42"/>
      <c r="Q181" s="120"/>
      <c r="R181" s="8"/>
      <c r="S181" s="120"/>
      <c r="T181" s="8"/>
      <c r="U181" s="133"/>
      <c r="V181" s="8"/>
      <c r="W181" s="120"/>
      <c r="X181" s="8"/>
      <c r="Y181" s="125"/>
      <c r="Z181" s="42"/>
      <c r="AA181" s="122"/>
      <c r="AB181" s="43"/>
      <c r="AC181" s="122"/>
      <c r="AD181" s="43"/>
    </row>
    <row r="182" spans="1:32" ht="12.75" customHeight="1">
      <c r="A182" s="5">
        <v>177</v>
      </c>
      <c r="B182"/>
      <c r="C182"/>
      <c r="D182" s="9"/>
      <c r="E182" s="10"/>
      <c r="G182" s="45">
        <f t="shared" si="4"/>
        <v>0</v>
      </c>
      <c r="H182" s="46">
        <f t="shared" si="5"/>
        <v>0</v>
      </c>
      <c r="I182" s="120"/>
      <c r="J182" s="8"/>
      <c r="Q182" s="120"/>
      <c r="R182" s="8"/>
      <c r="S182" s="120"/>
      <c r="T182" s="8"/>
      <c r="U182" s="133"/>
      <c r="V182" s="8"/>
      <c r="W182" s="120"/>
      <c r="X182" s="8"/>
      <c r="Y182" s="120"/>
      <c r="Z182" s="8"/>
      <c r="AA182" s="120"/>
      <c r="AB182" s="8"/>
      <c r="AC182" s="120"/>
      <c r="AD182" s="8"/>
      <c r="AE182" s="120"/>
      <c r="AF182" s="8"/>
    </row>
    <row r="183" spans="1:32" ht="12.75" customHeight="1">
      <c r="A183" s="5">
        <v>178</v>
      </c>
      <c r="B183" s="157"/>
      <c r="C183" s="177"/>
      <c r="D183" s="9"/>
      <c r="E183" s="124"/>
      <c r="F183" s="44"/>
      <c r="G183" s="45">
        <f t="shared" si="4"/>
        <v>0</v>
      </c>
      <c r="H183" s="46">
        <f t="shared" si="5"/>
        <v>0</v>
      </c>
      <c r="I183" s="120"/>
      <c r="J183" s="8"/>
      <c r="K183" s="120"/>
      <c r="L183" s="8"/>
      <c r="M183" s="120"/>
      <c r="N183" s="8"/>
      <c r="O183" s="48"/>
      <c r="P183" s="42"/>
      <c r="Q183" s="122"/>
      <c r="R183" s="43"/>
      <c r="S183" s="120"/>
      <c r="T183" s="8"/>
      <c r="U183" s="133"/>
      <c r="V183" s="8"/>
      <c r="W183" s="120"/>
      <c r="X183" s="8"/>
      <c r="AA183" s="120"/>
      <c r="AB183" s="8"/>
      <c r="AC183" s="120"/>
      <c r="AD183" s="8"/>
      <c r="AE183" s="120"/>
      <c r="AF183" s="8"/>
    </row>
    <row r="184" spans="1:32" ht="12.75" customHeight="1">
      <c r="A184" s="5">
        <v>179</v>
      </c>
      <c r="B184"/>
      <c r="C184"/>
      <c r="D184" s="9"/>
      <c r="E184" s="10"/>
      <c r="F184" s="43"/>
      <c r="G184" s="45">
        <f t="shared" si="4"/>
        <v>0</v>
      </c>
      <c r="H184" s="46">
        <f t="shared" si="5"/>
        <v>0</v>
      </c>
      <c r="I184" s="120"/>
      <c r="J184" s="8"/>
      <c r="K184" s="122"/>
      <c r="L184" s="43"/>
      <c r="M184" s="126"/>
      <c r="N184" s="50"/>
      <c r="O184" s="48"/>
      <c r="P184" s="42"/>
      <c r="Q184" s="125"/>
      <c r="R184" s="42"/>
      <c r="S184" s="120"/>
      <c r="T184" s="8"/>
      <c r="U184" s="120"/>
      <c r="V184" s="8"/>
      <c r="W184" s="120"/>
      <c r="X184" s="8"/>
      <c r="Y184" s="120"/>
      <c r="Z184" s="8"/>
      <c r="AA184" s="120"/>
      <c r="AB184" s="8"/>
      <c r="AC184" s="120"/>
      <c r="AD184" s="8"/>
      <c r="AE184" s="125"/>
      <c r="AF184" s="42"/>
    </row>
    <row r="185" spans="1:32" ht="12.75" customHeight="1">
      <c r="A185" s="5">
        <v>180</v>
      </c>
      <c r="B185" s="157"/>
      <c r="C185" s="158"/>
      <c r="D185" s="9"/>
      <c r="E185" s="10"/>
      <c r="G185" s="45">
        <f t="shared" si="4"/>
        <v>0</v>
      </c>
      <c r="H185" s="46">
        <f t="shared" si="5"/>
        <v>0</v>
      </c>
      <c r="K185" s="120"/>
      <c r="L185" s="8"/>
      <c r="Q185" s="120"/>
      <c r="R185" s="8"/>
      <c r="S185" s="120"/>
      <c r="T185" s="8"/>
      <c r="U185" s="133"/>
      <c r="V185" s="8"/>
      <c r="W185" s="125"/>
      <c r="X185" s="42"/>
      <c r="Y185" s="120"/>
      <c r="Z185" s="8"/>
      <c r="AA185" s="120"/>
      <c r="AB185" s="8"/>
      <c r="AC185" s="125"/>
      <c r="AD185" s="42"/>
    </row>
    <row r="186" spans="1:32" ht="12.75" customHeight="1">
      <c r="A186" s="5">
        <v>181</v>
      </c>
      <c r="B186"/>
      <c r="C186"/>
      <c r="D186" s="9"/>
      <c r="E186" s="10"/>
      <c r="G186" s="45">
        <f t="shared" si="4"/>
        <v>0</v>
      </c>
      <c r="H186" s="46">
        <f t="shared" si="5"/>
        <v>0</v>
      </c>
      <c r="S186" s="120"/>
      <c r="T186" s="8"/>
      <c r="U186" s="133"/>
      <c r="V186" s="8"/>
      <c r="W186" s="120"/>
      <c r="X186" s="8"/>
      <c r="Y186" s="120"/>
      <c r="Z186" s="8"/>
      <c r="AA186" s="120"/>
      <c r="AB186" s="8"/>
      <c r="AC186" s="120"/>
      <c r="AD186" s="8"/>
      <c r="AE186" s="125"/>
      <c r="AF186" s="42"/>
    </row>
    <row r="187" spans="1:32" ht="12.75" customHeight="1">
      <c r="B187" t="s">
        <v>195</v>
      </c>
      <c r="C187" t="s">
        <v>31</v>
      </c>
      <c r="D187" s="9">
        <v>1967</v>
      </c>
      <c r="E187" s="10" t="s">
        <v>50</v>
      </c>
      <c r="G187" s="45">
        <f t="shared" si="4"/>
        <v>0</v>
      </c>
      <c r="H187" s="46">
        <f t="shared" si="5"/>
        <v>0</v>
      </c>
      <c r="K187" s="120"/>
      <c r="L187" s="8"/>
      <c r="Q187" s="120"/>
      <c r="R187" s="8"/>
      <c r="S187" s="120"/>
      <c r="T187" s="8"/>
      <c r="U187" s="122"/>
      <c r="V187" s="43"/>
      <c r="W187" s="120"/>
      <c r="X187" s="8"/>
      <c r="AA187" s="120"/>
      <c r="AB187" s="8"/>
      <c r="AC187" s="120"/>
      <c r="AD187" s="8"/>
      <c r="AE187" s="120"/>
      <c r="AF187" s="8"/>
    </row>
    <row r="188" spans="1:32" ht="12.75" customHeight="1">
      <c r="B188" t="s">
        <v>195</v>
      </c>
      <c r="C188" t="s">
        <v>31</v>
      </c>
      <c r="D188" s="9" t="s">
        <v>814</v>
      </c>
      <c r="E188" s="10" t="s">
        <v>50</v>
      </c>
      <c r="F188" s="43"/>
      <c r="G188" s="45">
        <f t="shared" si="4"/>
        <v>0</v>
      </c>
      <c r="H188" s="46">
        <f t="shared" si="5"/>
        <v>0</v>
      </c>
      <c r="I188" s="120"/>
      <c r="J188" s="8"/>
      <c r="K188" s="120"/>
      <c r="L188" s="8"/>
      <c r="M188" s="120"/>
      <c r="N188" s="42"/>
      <c r="O188" s="48"/>
      <c r="P188" s="42"/>
      <c r="Q188" s="120"/>
      <c r="R188" s="8"/>
      <c r="S188" s="120"/>
      <c r="T188" s="8"/>
      <c r="U188" s="133"/>
      <c r="V188" s="8"/>
      <c r="W188" s="120"/>
      <c r="X188" s="8"/>
      <c r="Y188" s="120"/>
      <c r="Z188" s="8"/>
      <c r="AA188" s="120"/>
      <c r="AB188" s="8"/>
      <c r="AC188" s="122"/>
      <c r="AD188" s="43"/>
    </row>
    <row r="189" spans="1:32" ht="12.75" customHeight="1">
      <c r="B189" s="157" t="s">
        <v>195</v>
      </c>
      <c r="C189" s="158" t="s">
        <v>31</v>
      </c>
      <c r="D189" s="9">
        <v>1967</v>
      </c>
      <c r="E189" s="10" t="s">
        <v>50</v>
      </c>
      <c r="F189" s="43"/>
      <c r="G189" s="45">
        <f t="shared" si="4"/>
        <v>0</v>
      </c>
      <c r="H189" s="46">
        <f t="shared" si="5"/>
        <v>0</v>
      </c>
      <c r="I189" s="120"/>
      <c r="J189" s="8"/>
      <c r="K189" s="120"/>
      <c r="L189" s="8"/>
      <c r="M189" s="126"/>
      <c r="N189" s="50"/>
      <c r="O189" s="48"/>
      <c r="P189" s="42"/>
      <c r="Q189" s="122"/>
      <c r="R189" s="43"/>
      <c r="S189" s="120"/>
      <c r="T189" s="8"/>
      <c r="U189" s="133"/>
      <c r="V189" s="8"/>
      <c r="AA189" s="120"/>
      <c r="AB189" s="8"/>
      <c r="AC189" s="120"/>
      <c r="AD189" s="8"/>
    </row>
    <row r="190" spans="1:32" ht="12.75" customHeight="1">
      <c r="B190" s="161" t="s">
        <v>235</v>
      </c>
      <c r="C190" s="162" t="s">
        <v>697</v>
      </c>
      <c r="D190" s="163">
        <v>2005</v>
      </c>
      <c r="E190" s="17" t="s">
        <v>32</v>
      </c>
      <c r="F190" s="43"/>
      <c r="G190" s="45">
        <f t="shared" si="4"/>
        <v>0</v>
      </c>
      <c r="H190" s="46">
        <f t="shared" si="5"/>
        <v>0</v>
      </c>
      <c r="I190" s="126"/>
      <c r="J190" s="50"/>
      <c r="K190" s="120"/>
      <c r="L190" s="8"/>
      <c r="M190" s="126"/>
      <c r="N190" s="50"/>
      <c r="O190" s="49"/>
      <c r="P190" s="50"/>
      <c r="Q190" s="120"/>
      <c r="R190" s="8"/>
      <c r="S190" s="120"/>
      <c r="T190" s="8"/>
      <c r="U190" s="133"/>
      <c r="V190" s="8"/>
      <c r="W190" s="125"/>
      <c r="X190" s="42"/>
      <c r="Y190" s="120"/>
      <c r="Z190" s="8"/>
      <c r="AA190" s="120"/>
      <c r="AB190" s="8"/>
      <c r="AC190" s="120"/>
      <c r="AD190" s="8"/>
      <c r="AE190" s="120"/>
      <c r="AF190" s="8"/>
    </row>
    <row r="191" spans="1:32" ht="12.75" customHeight="1">
      <c r="B191"/>
      <c r="C191"/>
      <c r="D191" s="9"/>
      <c r="E191" s="10"/>
      <c r="G191" s="45">
        <f t="shared" si="4"/>
        <v>0</v>
      </c>
      <c r="H191" s="46">
        <f t="shared" si="5"/>
        <v>0</v>
      </c>
      <c r="W191" s="120"/>
      <c r="X191" s="8"/>
      <c r="AA191" s="120"/>
      <c r="AB191" s="8"/>
      <c r="AC191" s="120"/>
      <c r="AD191" s="8"/>
    </row>
    <row r="192" spans="1:32" ht="12.75" customHeight="1">
      <c r="B192" s="161"/>
      <c r="C192" s="162"/>
      <c r="D192" s="163"/>
      <c r="E192" s="17"/>
      <c r="F192" s="43"/>
      <c r="G192" s="45">
        <f t="shared" si="4"/>
        <v>0</v>
      </c>
      <c r="H192" s="46">
        <f t="shared" si="5"/>
        <v>0</v>
      </c>
      <c r="I192" s="120"/>
      <c r="J192" s="8"/>
      <c r="K192" s="120"/>
      <c r="L192" s="8"/>
      <c r="M192" s="120"/>
      <c r="N192" s="50"/>
      <c r="O192" s="49"/>
      <c r="P192" s="50"/>
      <c r="Q192" s="120"/>
      <c r="R192" s="8"/>
      <c r="S192" s="120"/>
      <c r="T192" s="8"/>
      <c r="U192" s="120"/>
      <c r="V192" s="8"/>
      <c r="W192" s="120"/>
      <c r="X192" s="8"/>
      <c r="Y192" s="120"/>
      <c r="Z192" s="8"/>
      <c r="AA192" s="120"/>
      <c r="AB192" s="8"/>
      <c r="AC192" s="120"/>
      <c r="AD192" s="8"/>
      <c r="AE192" s="125"/>
      <c r="AF192" s="42"/>
    </row>
    <row r="193" spans="2:32" ht="12.75" customHeight="1">
      <c r="B193"/>
      <c r="C193"/>
      <c r="D193" s="9"/>
      <c r="E193" s="10"/>
      <c r="G193" s="45">
        <f t="shared" si="4"/>
        <v>0</v>
      </c>
      <c r="H193" s="46">
        <f t="shared" si="5"/>
        <v>0</v>
      </c>
      <c r="I193" s="120"/>
      <c r="J193" s="8"/>
      <c r="S193" s="120"/>
      <c r="T193" s="8"/>
      <c r="U193" s="133"/>
      <c r="V193" s="8"/>
      <c r="Y193" s="125"/>
      <c r="Z193" s="42"/>
      <c r="AA193" s="120"/>
      <c r="AB193" s="8"/>
      <c r="AC193" s="122"/>
      <c r="AD193" s="42"/>
      <c r="AE193" s="125"/>
      <c r="AF193" s="42"/>
    </row>
    <row r="194" spans="2:32" ht="12.75" customHeight="1">
      <c r="B194"/>
      <c r="C194"/>
      <c r="D194" s="9"/>
      <c r="E194" s="10"/>
      <c r="G194" s="45">
        <f t="shared" si="4"/>
        <v>0</v>
      </c>
      <c r="H194" s="46">
        <f t="shared" si="5"/>
        <v>0</v>
      </c>
      <c r="W194" s="120"/>
      <c r="X194" s="8"/>
      <c r="AA194" s="120"/>
      <c r="AB194" s="8"/>
      <c r="AC194" s="120"/>
      <c r="AD194" s="8"/>
      <c r="AE194" s="120"/>
      <c r="AF194" s="8"/>
    </row>
    <row r="195" spans="2:32" ht="12.75" customHeight="1">
      <c r="B195" s="161"/>
      <c r="C195" s="162"/>
      <c r="D195" s="163"/>
      <c r="E195" s="17"/>
      <c r="F195" s="43"/>
      <c r="G195" s="45">
        <f t="shared" si="4"/>
        <v>0</v>
      </c>
      <c r="H195" s="46">
        <f t="shared" si="5"/>
        <v>0</v>
      </c>
      <c r="I195" s="120"/>
      <c r="J195" s="8"/>
      <c r="K195" s="120"/>
      <c r="L195" s="8"/>
      <c r="M195" s="120"/>
      <c r="N195" s="8"/>
      <c r="O195" s="47"/>
      <c r="P195" s="43"/>
      <c r="Q195" s="120"/>
      <c r="R195" s="8"/>
      <c r="S195" s="120"/>
      <c r="T195" s="8"/>
      <c r="U195" s="133"/>
      <c r="V195" s="8"/>
      <c r="W195" s="120"/>
      <c r="X195" s="8"/>
      <c r="Y195" s="120"/>
      <c r="Z195" s="8"/>
      <c r="AA195" s="120"/>
      <c r="AB195" s="8"/>
      <c r="AC195" s="120"/>
      <c r="AD195" s="8"/>
      <c r="AE195" s="120"/>
      <c r="AF195" s="8"/>
    </row>
    <row r="196" spans="2:32" ht="12.75" customHeight="1">
      <c r="B196"/>
      <c r="C196"/>
      <c r="D196" s="9"/>
      <c r="E196" s="10"/>
      <c r="G196" s="45">
        <f t="shared" si="4"/>
        <v>0</v>
      </c>
      <c r="H196" s="46">
        <f t="shared" si="5"/>
        <v>0</v>
      </c>
      <c r="I196" s="120"/>
      <c r="J196" s="8"/>
      <c r="S196" s="120"/>
      <c r="T196" s="8"/>
      <c r="U196" s="136"/>
      <c r="V196" s="41"/>
      <c r="Y196" s="120"/>
      <c r="Z196" s="8"/>
      <c r="AA196" s="120"/>
      <c r="AB196" s="8"/>
      <c r="AC196" s="122"/>
      <c r="AD196" s="43"/>
      <c r="AE196" s="120"/>
      <c r="AF196" s="8"/>
    </row>
    <row r="197" spans="2:32" ht="12.75" customHeight="1">
      <c r="B197" s="157"/>
      <c r="C197" s="158"/>
      <c r="D197" s="9"/>
      <c r="E197" s="10"/>
      <c r="G197" s="45">
        <f t="shared" si="4"/>
        <v>0</v>
      </c>
      <c r="H197" s="46">
        <f t="shared" si="5"/>
        <v>0</v>
      </c>
      <c r="S197" s="120"/>
      <c r="T197" s="8"/>
      <c r="U197" s="133"/>
      <c r="V197" s="8"/>
      <c r="Y197" s="120"/>
      <c r="Z197" s="8"/>
      <c r="AA197" s="120"/>
      <c r="AB197" s="8"/>
      <c r="AC197" s="126"/>
      <c r="AD197" s="50"/>
    </row>
    <row r="198" spans="2:32" ht="12.75" customHeight="1">
      <c r="B198" s="161"/>
      <c r="C198" s="162"/>
      <c r="D198" s="163"/>
      <c r="E198" s="17"/>
      <c r="G198" s="45">
        <f t="shared" ref="G198:G226" si="6">IF((COUNT(I198:AF198)/2)&gt;=5,SUM(LARGE(I198:AF198,COUNT(I198:AF198)/2+1),LARGE(I198:AF198,COUNT(I198:AF198)/2+2),LARGE(I198:AF198,COUNT(I198:AF198)/2+3),LARGE(I198:AF198,COUNT(I198:AF198)/2+4),LARGE(I198:AF198,COUNT(I198:AF198)/2+5)),SUM(I198,K198,M198,O198,Q198,S198,U198,Y198,W198,,AA198,AC198,AE198))</f>
        <v>0</v>
      </c>
      <c r="H198" s="46">
        <f t="shared" ref="H198:H261" si="7">IF((COUNT(I198:AF198)/2)&gt;=5,SUM(LARGE(I198:AF198,1),LARGE(I198:AF198,2),LARGE(I198:AF198,3),LARGE(I198:AF198,4),LARGE(I198:AF198,5)),SUM(J198,L198,N198,P198,R198,T198,V198,X198,Z198,AB198,AD198,AF198))</f>
        <v>0</v>
      </c>
      <c r="S198" s="120"/>
      <c r="T198" s="8"/>
      <c r="U198" s="120"/>
      <c r="V198" s="8"/>
      <c r="W198" s="122"/>
      <c r="X198" s="43"/>
      <c r="Y198" s="122"/>
      <c r="Z198" s="43"/>
      <c r="AA198" s="120"/>
      <c r="AB198" s="8"/>
      <c r="AC198" s="120"/>
      <c r="AD198" s="8"/>
      <c r="AE198" s="120"/>
      <c r="AF198" s="8"/>
    </row>
    <row r="199" spans="2:32" ht="12.75" customHeight="1">
      <c r="B199"/>
      <c r="C199"/>
      <c r="D199" s="9"/>
      <c r="E199" s="10"/>
      <c r="G199" s="45">
        <f t="shared" si="6"/>
        <v>0</v>
      </c>
      <c r="H199" s="46">
        <f t="shared" si="7"/>
        <v>0</v>
      </c>
      <c r="U199" s="133"/>
      <c r="V199" s="8"/>
      <c r="W199" s="120"/>
      <c r="X199" s="8"/>
      <c r="AA199" s="120"/>
      <c r="AB199" s="8"/>
      <c r="AC199" s="120"/>
      <c r="AD199" s="8"/>
      <c r="AE199" s="125"/>
      <c r="AF199" s="42"/>
    </row>
    <row r="200" spans="2:32" ht="12.75" customHeight="1">
      <c r="B200" s="157"/>
      <c r="C200" s="158"/>
      <c r="D200" s="9"/>
      <c r="E200" s="10"/>
      <c r="F200" s="43"/>
      <c r="G200" s="45">
        <f t="shared" si="6"/>
        <v>0</v>
      </c>
      <c r="H200" s="46">
        <f t="shared" si="7"/>
        <v>0</v>
      </c>
      <c r="I200" s="120"/>
      <c r="J200" s="8"/>
      <c r="K200" s="120"/>
      <c r="L200" s="8"/>
      <c r="M200" s="125"/>
      <c r="N200" s="42"/>
      <c r="O200" s="48"/>
      <c r="P200" s="42"/>
      <c r="Q200" s="120"/>
      <c r="R200" s="8"/>
      <c r="S200" s="120"/>
      <c r="T200" s="8"/>
      <c r="U200" s="133"/>
      <c r="V200" s="8"/>
      <c r="W200" s="120"/>
      <c r="X200" s="8"/>
      <c r="Y200" s="125"/>
      <c r="Z200" s="42"/>
      <c r="AA200" s="120"/>
      <c r="AB200" s="8"/>
    </row>
    <row r="201" spans="2:32" ht="12.75" customHeight="1">
      <c r="B201" s="161"/>
      <c r="C201" s="162"/>
      <c r="D201" s="163"/>
      <c r="E201" s="17"/>
      <c r="F201" s="43"/>
      <c r="G201" s="45">
        <f t="shared" si="6"/>
        <v>0</v>
      </c>
      <c r="H201" s="46">
        <f t="shared" si="7"/>
        <v>0</v>
      </c>
      <c r="I201" s="120"/>
      <c r="J201" s="8"/>
      <c r="K201" s="120"/>
      <c r="L201" s="8"/>
      <c r="M201" s="126"/>
      <c r="N201" s="50"/>
      <c r="O201" s="47"/>
      <c r="P201" s="43"/>
      <c r="Q201" s="125"/>
      <c r="R201" s="42"/>
      <c r="S201" s="120"/>
      <c r="T201" s="8"/>
      <c r="U201" s="133"/>
      <c r="V201" s="8"/>
      <c r="AA201" s="120"/>
      <c r="AB201" s="8"/>
      <c r="AC201" s="120"/>
      <c r="AD201" s="8"/>
      <c r="AE201" s="120"/>
      <c r="AF201" s="8"/>
    </row>
    <row r="202" spans="2:32" ht="12.75" customHeight="1">
      <c r="B202"/>
      <c r="C202"/>
      <c r="D202" s="9"/>
      <c r="E202" s="10"/>
      <c r="G202" s="45">
        <f t="shared" si="6"/>
        <v>0</v>
      </c>
      <c r="H202" s="46">
        <f t="shared" si="7"/>
        <v>0</v>
      </c>
      <c r="S202" s="120"/>
      <c r="T202" s="8"/>
      <c r="U202" s="133"/>
      <c r="V202" s="8"/>
      <c r="W202" s="120"/>
      <c r="X202" s="8"/>
      <c r="Y202" s="120"/>
      <c r="Z202" s="8"/>
      <c r="AA202" s="120"/>
      <c r="AB202" s="8"/>
      <c r="AC202" s="120"/>
      <c r="AD202" s="8"/>
      <c r="AE202" s="125"/>
      <c r="AF202" s="42"/>
    </row>
    <row r="203" spans="2:32" ht="12.75" customHeight="1">
      <c r="B203"/>
      <c r="C203"/>
      <c r="D203" s="9"/>
      <c r="E203" s="10"/>
      <c r="F203" s="43"/>
      <c r="G203" s="45">
        <f t="shared" si="6"/>
        <v>0</v>
      </c>
      <c r="H203" s="46">
        <f t="shared" si="7"/>
        <v>0</v>
      </c>
      <c r="I203" s="120"/>
      <c r="J203" s="8"/>
      <c r="K203" s="120"/>
      <c r="L203" s="8"/>
      <c r="M203" s="120"/>
      <c r="N203" s="50"/>
      <c r="O203" s="49"/>
      <c r="P203" s="50"/>
      <c r="Q203" s="120"/>
      <c r="R203" s="8"/>
      <c r="S203" s="120"/>
      <c r="T203" s="8"/>
      <c r="W203" s="125"/>
      <c r="X203" s="42"/>
      <c r="Y203" s="120"/>
      <c r="Z203" s="8"/>
      <c r="AA203" s="120"/>
      <c r="AB203" s="8"/>
      <c r="AC203" s="120"/>
      <c r="AD203" s="8"/>
      <c r="AE203" s="120"/>
      <c r="AF203" s="8"/>
    </row>
    <row r="204" spans="2:32" ht="12.75" customHeight="1">
      <c r="B204"/>
      <c r="C204"/>
      <c r="D204" s="9"/>
      <c r="E204" s="10"/>
      <c r="G204" s="45">
        <f t="shared" si="6"/>
        <v>0</v>
      </c>
      <c r="H204" s="46">
        <f t="shared" si="7"/>
        <v>0</v>
      </c>
      <c r="S204" s="120"/>
      <c r="T204" s="8"/>
      <c r="W204" s="120"/>
      <c r="X204" s="8"/>
      <c r="Y204" s="122"/>
      <c r="Z204" s="43"/>
      <c r="AA204" s="120"/>
      <c r="AB204" s="8"/>
      <c r="AC204" s="120"/>
      <c r="AD204" s="8"/>
    </row>
    <row r="205" spans="2:32" ht="12.75" customHeight="1">
      <c r="B205"/>
      <c r="C205"/>
      <c r="D205" s="9"/>
      <c r="E205" s="10"/>
      <c r="G205" s="45">
        <f t="shared" si="6"/>
        <v>0</v>
      </c>
      <c r="H205" s="46">
        <f t="shared" si="7"/>
        <v>0</v>
      </c>
      <c r="W205" s="120"/>
      <c r="X205" s="8"/>
      <c r="AA205" s="120"/>
      <c r="AB205" s="8"/>
      <c r="AE205" s="120"/>
      <c r="AF205" s="8"/>
    </row>
    <row r="206" spans="2:32" ht="12.75" customHeight="1">
      <c r="B206" s="157"/>
      <c r="C206" s="158"/>
      <c r="D206" s="9"/>
      <c r="E206" s="10"/>
      <c r="F206" s="43"/>
      <c r="G206" s="45">
        <f t="shared" si="6"/>
        <v>0</v>
      </c>
      <c r="H206" s="46">
        <f t="shared" si="7"/>
        <v>0</v>
      </c>
      <c r="I206" s="122"/>
      <c r="J206" s="42"/>
      <c r="K206" s="120"/>
      <c r="L206" s="8"/>
      <c r="M206" s="125"/>
      <c r="N206" s="42"/>
      <c r="O206" s="48"/>
      <c r="P206" s="42"/>
      <c r="Q206" s="120"/>
      <c r="R206" s="8"/>
      <c r="S206" s="120"/>
      <c r="T206" s="8"/>
      <c r="U206" s="133"/>
      <c r="V206" s="8"/>
      <c r="W206" s="122"/>
      <c r="X206" s="43"/>
      <c r="Y206" s="125"/>
      <c r="Z206" s="42"/>
      <c r="AA206" s="126"/>
      <c r="AB206" s="50"/>
      <c r="AC206" s="125"/>
      <c r="AD206" s="42"/>
    </row>
    <row r="207" spans="2:32" ht="12.75" customHeight="1">
      <c r="B207"/>
      <c r="C207"/>
      <c r="D207" s="9"/>
      <c r="E207" s="10"/>
      <c r="F207" s="44"/>
      <c r="G207" s="45">
        <f t="shared" si="6"/>
        <v>0</v>
      </c>
      <c r="H207" s="46">
        <f t="shared" si="7"/>
        <v>0</v>
      </c>
      <c r="I207" s="120"/>
      <c r="J207" s="8"/>
      <c r="K207" s="122"/>
      <c r="L207" s="43"/>
      <c r="M207" s="120"/>
      <c r="N207" s="8"/>
      <c r="O207" s="48"/>
      <c r="P207" s="42"/>
      <c r="Q207" s="120"/>
      <c r="R207" s="8"/>
      <c r="S207" s="122"/>
      <c r="T207" s="43"/>
      <c r="U207" s="120"/>
      <c r="V207" s="8"/>
      <c r="W207" s="120"/>
      <c r="X207" s="8"/>
      <c r="Y207" s="125"/>
      <c r="Z207" s="42"/>
      <c r="AA207" s="120"/>
      <c r="AB207" s="8"/>
      <c r="AC207" s="120"/>
      <c r="AD207" s="8"/>
      <c r="AE207" s="120"/>
      <c r="AF207" s="8"/>
    </row>
    <row r="208" spans="2:32" ht="12.75" customHeight="1">
      <c r="B208" s="161"/>
      <c r="C208" s="162"/>
      <c r="D208" s="163"/>
      <c r="E208" s="17"/>
      <c r="F208" s="43"/>
      <c r="G208" s="45">
        <f t="shared" si="6"/>
        <v>0</v>
      </c>
      <c r="H208" s="46">
        <f t="shared" si="7"/>
        <v>0</v>
      </c>
      <c r="I208" s="120"/>
      <c r="J208" s="8"/>
      <c r="K208" s="120"/>
      <c r="L208" s="8"/>
      <c r="M208" s="120"/>
      <c r="N208" s="8"/>
      <c r="O208" s="48"/>
      <c r="P208" s="42"/>
      <c r="Q208" s="120"/>
      <c r="R208" s="8"/>
      <c r="S208" s="120"/>
      <c r="T208" s="8"/>
      <c r="U208" s="120"/>
      <c r="V208" s="8"/>
      <c r="W208" s="122"/>
      <c r="X208" s="43"/>
      <c r="Y208" s="125"/>
      <c r="Z208" s="42"/>
      <c r="AA208" s="120"/>
      <c r="AB208" s="8"/>
      <c r="AC208" s="120"/>
      <c r="AD208" s="8"/>
      <c r="AE208" s="120"/>
      <c r="AF208" s="8"/>
    </row>
    <row r="209" spans="2:32" ht="12.75" customHeight="1">
      <c r="B209"/>
      <c r="C209"/>
      <c r="D209" s="9"/>
      <c r="E209" s="10"/>
      <c r="F209" s="43"/>
      <c r="G209" s="45">
        <f t="shared" si="6"/>
        <v>0</v>
      </c>
      <c r="H209" s="46">
        <f t="shared" si="7"/>
        <v>0</v>
      </c>
      <c r="I209" s="120"/>
      <c r="J209" s="8"/>
      <c r="K209" s="120"/>
      <c r="L209" s="8"/>
      <c r="M209" s="120"/>
      <c r="N209" s="8"/>
      <c r="O209" s="49"/>
      <c r="P209" s="50"/>
      <c r="Q209" s="120"/>
      <c r="R209" s="8"/>
      <c r="S209" s="122"/>
      <c r="T209" s="43"/>
      <c r="U209" s="120"/>
      <c r="V209" s="8"/>
      <c r="W209" s="120"/>
      <c r="X209" s="8"/>
      <c r="AA209" s="120"/>
      <c r="AB209" s="8"/>
      <c r="AC209" s="120"/>
      <c r="AD209" s="8"/>
      <c r="AE209" s="126"/>
      <c r="AF209" s="51"/>
    </row>
    <row r="210" spans="2:32" ht="12.75" customHeight="1">
      <c r="B210"/>
      <c r="C210"/>
      <c r="D210" s="9"/>
      <c r="E210" s="10"/>
      <c r="G210" s="45">
        <f t="shared" si="6"/>
        <v>0</v>
      </c>
      <c r="H210" s="46">
        <f t="shared" si="7"/>
        <v>0</v>
      </c>
      <c r="I210" s="120"/>
      <c r="J210" s="8"/>
      <c r="K210" s="120"/>
      <c r="L210" s="8"/>
      <c r="W210" s="120"/>
      <c r="X210" s="8"/>
      <c r="AC210" s="120"/>
      <c r="AD210" s="8"/>
    </row>
    <row r="211" spans="2:32" ht="12.75" customHeight="1">
      <c r="B211" s="157"/>
      <c r="C211" s="158"/>
      <c r="D211" s="9"/>
      <c r="E211" s="10"/>
      <c r="F211" s="43"/>
      <c r="G211" s="45">
        <f t="shared" si="6"/>
        <v>0</v>
      </c>
      <c r="H211" s="46">
        <f t="shared" si="7"/>
        <v>0</v>
      </c>
      <c r="I211" s="126"/>
      <c r="J211" s="42"/>
      <c r="K211" s="120"/>
      <c r="L211" s="8"/>
      <c r="M211" s="120"/>
      <c r="N211" s="8"/>
      <c r="O211" s="47"/>
      <c r="P211" s="43"/>
      <c r="Q211" s="120"/>
      <c r="R211" s="8"/>
      <c r="S211" s="120"/>
      <c r="T211" s="8"/>
      <c r="U211" s="133"/>
      <c r="V211" s="8"/>
      <c r="W211" s="120"/>
      <c r="X211" s="8"/>
      <c r="Y211" s="120"/>
      <c r="Z211" s="8"/>
      <c r="AA211" s="120"/>
      <c r="AB211" s="8"/>
      <c r="AC211" s="125"/>
      <c r="AD211" s="42"/>
    </row>
    <row r="212" spans="2:32" ht="12.75" customHeight="1">
      <c r="B212"/>
      <c r="C212"/>
      <c r="D212" s="9"/>
      <c r="E212" s="10"/>
      <c r="F212" s="43"/>
      <c r="G212" s="45">
        <f t="shared" si="6"/>
        <v>0</v>
      </c>
      <c r="H212" s="46">
        <f t="shared" si="7"/>
        <v>0</v>
      </c>
      <c r="I212" s="122"/>
      <c r="J212" s="43"/>
      <c r="K212" s="122"/>
      <c r="L212" s="43"/>
      <c r="M212" s="120"/>
      <c r="N212" s="42"/>
      <c r="O212" s="48"/>
      <c r="P212" s="42"/>
      <c r="Q212" s="120"/>
      <c r="R212" s="8"/>
      <c r="S212" s="120"/>
      <c r="T212" s="8"/>
      <c r="U212" s="120"/>
      <c r="V212" s="8"/>
      <c r="W212" s="120"/>
      <c r="X212" s="8"/>
      <c r="AA212" s="120"/>
      <c r="AB212" s="8"/>
      <c r="AC212" s="120"/>
      <c r="AD212" s="8"/>
      <c r="AE212" s="125"/>
      <c r="AF212" s="42"/>
    </row>
    <row r="213" spans="2:32" ht="12.75" customHeight="1">
      <c r="B213"/>
      <c r="C213"/>
      <c r="D213" s="9"/>
      <c r="E213" s="10"/>
      <c r="G213" s="45">
        <f t="shared" si="6"/>
        <v>0</v>
      </c>
      <c r="H213" s="46">
        <f t="shared" si="7"/>
        <v>0</v>
      </c>
      <c r="K213" s="120"/>
      <c r="L213" s="8"/>
      <c r="U213" s="133"/>
      <c r="V213" s="8"/>
      <c r="AA213" s="120"/>
      <c r="AB213" s="8"/>
      <c r="AC213" s="120"/>
      <c r="AD213" s="8"/>
      <c r="AE213" s="120"/>
      <c r="AF213" s="8"/>
    </row>
    <row r="214" spans="2:32" ht="12.75" customHeight="1">
      <c r="B214"/>
      <c r="C214"/>
      <c r="D214" s="9"/>
      <c r="E214" s="10"/>
      <c r="F214" s="43"/>
      <c r="G214" s="45">
        <f t="shared" si="6"/>
        <v>0</v>
      </c>
      <c r="H214" s="46">
        <f t="shared" si="7"/>
        <v>0</v>
      </c>
      <c r="I214" s="120"/>
      <c r="J214" s="8"/>
      <c r="K214" s="126"/>
      <c r="L214" s="50"/>
      <c r="M214" s="120"/>
      <c r="N214" s="8"/>
      <c r="O214" s="49"/>
      <c r="P214" s="50"/>
      <c r="Q214" s="120"/>
      <c r="R214" s="8"/>
      <c r="S214" s="120"/>
      <c r="T214" s="8"/>
      <c r="U214" s="133"/>
      <c r="V214" s="8"/>
      <c r="W214" s="120"/>
      <c r="X214" s="8"/>
      <c r="AA214" s="120"/>
      <c r="AB214" s="8"/>
      <c r="AC214" s="120"/>
      <c r="AD214" s="8"/>
      <c r="AE214" s="120"/>
      <c r="AF214" s="8"/>
    </row>
    <row r="215" spans="2:32" ht="12.75" customHeight="1">
      <c r="B215" s="161"/>
      <c r="C215" s="162"/>
      <c r="D215" s="163"/>
      <c r="E215" s="17"/>
      <c r="G215" s="45">
        <f t="shared" si="6"/>
        <v>0</v>
      </c>
      <c r="H215" s="46">
        <f t="shared" si="7"/>
        <v>0</v>
      </c>
      <c r="K215" s="120"/>
      <c r="L215" s="8"/>
      <c r="S215" s="120"/>
      <c r="T215" s="8"/>
      <c r="W215" s="120"/>
      <c r="X215" s="8"/>
      <c r="Y215" s="122"/>
      <c r="Z215" s="43"/>
      <c r="AA215" s="120"/>
      <c r="AB215" s="8"/>
      <c r="AC215" s="120"/>
      <c r="AD215" s="8"/>
    </row>
    <row r="216" spans="2:32" ht="12.75" customHeight="1">
      <c r="B216"/>
      <c r="C216"/>
      <c r="D216" s="9"/>
      <c r="E216" s="10"/>
      <c r="F216" s="43"/>
      <c r="G216" s="45">
        <f t="shared" si="6"/>
        <v>0</v>
      </c>
      <c r="H216" s="46">
        <f t="shared" si="7"/>
        <v>0</v>
      </c>
      <c r="I216" s="120"/>
      <c r="J216" s="8"/>
      <c r="K216" s="125"/>
      <c r="L216" s="42"/>
      <c r="M216" s="120"/>
      <c r="N216" s="8"/>
      <c r="O216" s="47"/>
      <c r="P216" s="43"/>
      <c r="Q216" s="125"/>
      <c r="R216" s="42"/>
      <c r="S216" s="120"/>
      <c r="T216" s="8"/>
      <c r="U216" s="133"/>
      <c r="V216" s="8"/>
      <c r="W216" s="120"/>
      <c r="X216" s="8"/>
      <c r="Y216" s="120"/>
      <c r="Z216" s="8"/>
      <c r="AA216" s="120"/>
      <c r="AB216" s="8"/>
      <c r="AC216" s="125"/>
      <c r="AD216" s="42"/>
      <c r="AE216" s="120"/>
      <c r="AF216" s="8"/>
    </row>
    <row r="217" spans="2:32" ht="12.75" customHeight="1">
      <c r="B217"/>
      <c r="C217"/>
      <c r="D217" s="9"/>
      <c r="E217" s="10"/>
      <c r="G217" s="45">
        <f t="shared" si="6"/>
        <v>0</v>
      </c>
      <c r="H217" s="46">
        <f t="shared" si="7"/>
        <v>0</v>
      </c>
      <c r="I217" s="120"/>
      <c r="J217" s="8"/>
      <c r="K217" s="120"/>
      <c r="L217" s="8"/>
      <c r="W217" s="120"/>
      <c r="X217" s="8"/>
      <c r="AC217" s="120"/>
      <c r="AD217" s="8"/>
      <c r="AE217" s="122"/>
      <c r="AF217" s="43"/>
    </row>
    <row r="218" spans="2:32" ht="12.75" customHeight="1">
      <c r="B218" s="157"/>
      <c r="C218" s="177"/>
      <c r="D218" s="9"/>
      <c r="E218" s="124"/>
      <c r="F218" s="44"/>
      <c r="G218" s="45">
        <f t="shared" si="6"/>
        <v>0</v>
      </c>
      <c r="H218" s="46">
        <f t="shared" si="7"/>
        <v>0</v>
      </c>
      <c r="I218" s="120"/>
      <c r="J218" s="8"/>
      <c r="K218" s="122"/>
      <c r="L218" s="43"/>
      <c r="M218" s="125"/>
      <c r="N218" s="42"/>
      <c r="O218" s="48"/>
      <c r="P218" s="42"/>
      <c r="Q218" s="120"/>
      <c r="R218" s="8"/>
      <c r="S218" s="120"/>
      <c r="T218" s="8"/>
      <c r="U218" s="133"/>
      <c r="V218" s="8"/>
      <c r="W218" s="120"/>
      <c r="X218" s="8"/>
      <c r="AA218" s="120"/>
      <c r="AB218" s="8"/>
      <c r="AC218" s="125"/>
      <c r="AD218" s="42"/>
      <c r="AE218" s="120"/>
      <c r="AF218" s="8"/>
    </row>
    <row r="219" spans="2:32" ht="12.75" customHeight="1">
      <c r="B219" s="157"/>
      <c r="C219" s="158"/>
      <c r="D219" s="9"/>
      <c r="E219" s="10"/>
      <c r="F219" s="43"/>
      <c r="G219" s="45">
        <f t="shared" si="6"/>
        <v>0</v>
      </c>
      <c r="H219" s="46">
        <f t="shared" si="7"/>
        <v>0</v>
      </c>
      <c r="I219" s="120"/>
      <c r="J219" s="8"/>
      <c r="K219" s="126"/>
      <c r="L219" s="50"/>
      <c r="M219" s="125"/>
      <c r="N219" s="42"/>
      <c r="O219" s="48"/>
      <c r="P219" s="42"/>
      <c r="Q219" s="125"/>
      <c r="R219" s="42"/>
      <c r="S219" s="120"/>
      <c r="T219" s="8"/>
      <c r="U219" s="133"/>
      <c r="V219" s="8"/>
      <c r="W219" s="120"/>
      <c r="X219" s="8"/>
      <c r="Y219" s="120"/>
      <c r="Z219" s="8"/>
      <c r="AA219" s="120"/>
      <c r="AB219" s="8"/>
      <c r="AC219" s="120"/>
      <c r="AD219" s="8"/>
    </row>
    <row r="220" spans="2:32" ht="12.75" customHeight="1">
      <c r="B220" s="161" t="s">
        <v>157</v>
      </c>
      <c r="C220" s="162" t="s">
        <v>477</v>
      </c>
      <c r="D220" s="163">
        <v>1975</v>
      </c>
      <c r="E220" s="17" t="s">
        <v>29</v>
      </c>
      <c r="F220" s="43"/>
      <c r="G220" s="45">
        <f t="shared" si="6"/>
        <v>0</v>
      </c>
      <c r="H220" s="46">
        <f t="shared" si="7"/>
        <v>0</v>
      </c>
      <c r="I220" s="126"/>
      <c r="J220" s="50"/>
      <c r="K220" s="126"/>
      <c r="L220" s="50"/>
      <c r="M220" s="126"/>
      <c r="N220" s="50"/>
      <c r="O220" s="49"/>
      <c r="P220" s="50"/>
      <c r="Q220" s="120"/>
      <c r="R220" s="8"/>
      <c r="S220" s="120"/>
      <c r="T220" s="8"/>
      <c r="U220" s="133"/>
      <c r="V220" s="8"/>
      <c r="W220" s="120"/>
      <c r="X220" s="8"/>
      <c r="AA220" s="120"/>
      <c r="AB220" s="8"/>
      <c r="AC220" s="120"/>
      <c r="AD220" s="8"/>
      <c r="AE220" s="120"/>
      <c r="AF220" s="8"/>
    </row>
    <row r="221" spans="2:32" ht="12.75" customHeight="1">
      <c r="B221"/>
      <c r="C221"/>
      <c r="D221" s="9"/>
      <c r="E221" s="10"/>
      <c r="F221" s="43"/>
      <c r="G221" s="45">
        <f t="shared" si="6"/>
        <v>0</v>
      </c>
      <c r="H221" s="46">
        <f t="shared" si="7"/>
        <v>0</v>
      </c>
      <c r="I221" s="120"/>
      <c r="J221" s="8"/>
      <c r="K221" s="120"/>
      <c r="L221" s="8"/>
      <c r="M221" s="120"/>
      <c r="N221" s="8"/>
      <c r="O221" s="48"/>
      <c r="P221" s="42"/>
      <c r="Q221" s="122"/>
      <c r="R221" s="43"/>
      <c r="S221" s="120"/>
      <c r="T221" s="8"/>
      <c r="U221" s="120"/>
      <c r="V221" s="8"/>
      <c r="W221" s="120"/>
      <c r="X221" s="8"/>
      <c r="Y221" s="125"/>
      <c r="Z221" s="42"/>
      <c r="AA221" s="120"/>
      <c r="AB221" s="8"/>
      <c r="AC221" s="125"/>
      <c r="AD221" s="42"/>
      <c r="AE221" s="120"/>
      <c r="AF221" s="8"/>
    </row>
    <row r="222" spans="2:32" ht="12.75" customHeight="1">
      <c r="B222"/>
      <c r="C222"/>
      <c r="D222" s="9"/>
      <c r="E222" s="10"/>
      <c r="F222" s="43"/>
      <c r="G222" s="45">
        <f t="shared" si="6"/>
        <v>0</v>
      </c>
      <c r="H222" s="46">
        <f t="shared" si="7"/>
        <v>0</v>
      </c>
      <c r="I222" s="120"/>
      <c r="J222" s="8"/>
      <c r="K222" s="120"/>
      <c r="L222" s="8"/>
      <c r="M222" s="120"/>
      <c r="N222" s="8"/>
      <c r="O222" s="49"/>
      <c r="P222" s="50"/>
      <c r="Q222" s="120"/>
      <c r="R222" s="8"/>
      <c r="S222" s="120"/>
      <c r="T222" s="8"/>
      <c r="U222" s="133"/>
      <c r="V222" s="8"/>
      <c r="W222" s="125"/>
      <c r="X222" s="42"/>
      <c r="Y222" s="125"/>
      <c r="Z222" s="42"/>
      <c r="AA222" s="125"/>
      <c r="AB222" s="42"/>
      <c r="AC222" s="122"/>
      <c r="AD222" s="43"/>
      <c r="AE222" s="120"/>
      <c r="AF222" s="8"/>
    </row>
    <row r="223" spans="2:32" ht="12.75" customHeight="1">
      <c r="B223" s="161"/>
      <c r="C223" s="162"/>
      <c r="D223" s="163"/>
      <c r="E223" s="17"/>
      <c r="F223" s="43"/>
      <c r="G223" s="45">
        <f t="shared" si="6"/>
        <v>0</v>
      </c>
      <c r="H223" s="46">
        <f t="shared" si="7"/>
        <v>0</v>
      </c>
      <c r="I223" s="120"/>
      <c r="J223" s="8"/>
      <c r="K223" s="120"/>
      <c r="L223" s="8"/>
      <c r="M223" s="125"/>
      <c r="N223" s="42"/>
      <c r="O223" s="48"/>
      <c r="P223" s="42"/>
      <c r="Q223" s="120"/>
      <c r="R223" s="8"/>
      <c r="S223" s="120"/>
      <c r="T223" s="8"/>
      <c r="U223" s="133"/>
      <c r="V223" s="8"/>
      <c r="W223" s="120"/>
      <c r="X223" s="8"/>
      <c r="Y223" s="120"/>
      <c r="Z223" s="8"/>
      <c r="AA223" s="120"/>
      <c r="AB223" s="8"/>
      <c r="AC223" s="120"/>
      <c r="AD223" s="8"/>
      <c r="AE223" s="125"/>
      <c r="AF223" s="42"/>
    </row>
    <row r="224" spans="2:32" ht="12.75" customHeight="1">
      <c r="B224"/>
      <c r="C224"/>
      <c r="D224" s="9"/>
      <c r="E224" s="10"/>
      <c r="G224" s="45">
        <f t="shared" si="6"/>
        <v>0</v>
      </c>
      <c r="H224" s="46">
        <f t="shared" si="7"/>
        <v>0</v>
      </c>
      <c r="I224" s="120"/>
      <c r="J224" s="8"/>
      <c r="K224" s="120"/>
      <c r="L224" s="8"/>
      <c r="M224" s="120"/>
      <c r="N224" s="8"/>
      <c r="S224" s="120"/>
      <c r="T224" s="8"/>
      <c r="U224" s="133"/>
      <c r="V224" s="8"/>
      <c r="W224" s="120"/>
      <c r="X224" s="8"/>
      <c r="Y224" s="125"/>
      <c r="Z224" s="42"/>
      <c r="AA224" s="120"/>
      <c r="AB224" s="8"/>
      <c r="AC224" s="120"/>
      <c r="AD224" s="8"/>
    </row>
    <row r="225" spans="2:32" ht="12.75" customHeight="1">
      <c r="B225" s="157"/>
      <c r="C225" s="158"/>
      <c r="D225" s="9"/>
      <c r="E225" s="10"/>
      <c r="F225" s="43"/>
      <c r="G225" s="45">
        <f t="shared" si="6"/>
        <v>0</v>
      </c>
      <c r="H225" s="46">
        <f t="shared" si="7"/>
        <v>0</v>
      </c>
      <c r="I225" s="120"/>
      <c r="J225" s="8"/>
      <c r="K225" s="120"/>
      <c r="L225" s="8"/>
      <c r="M225" s="120"/>
      <c r="N225" s="8"/>
      <c r="O225" s="47"/>
      <c r="P225" s="43"/>
      <c r="Q225" s="120"/>
      <c r="R225" s="8"/>
      <c r="S225" s="120"/>
      <c r="T225" s="8"/>
      <c r="U225" s="133"/>
      <c r="V225" s="8"/>
      <c r="W225" s="120"/>
      <c r="X225" s="8"/>
      <c r="Y225" s="120"/>
      <c r="Z225" s="8"/>
      <c r="AA225" s="120"/>
      <c r="AB225" s="8"/>
      <c r="AC225" s="122"/>
      <c r="AD225" s="43"/>
    </row>
    <row r="226" spans="2:32" ht="12.75" customHeight="1">
      <c r="B226"/>
      <c r="C226"/>
      <c r="D226" s="9"/>
      <c r="E226" s="10"/>
      <c r="F226" s="43"/>
      <c r="G226" s="45">
        <f t="shared" si="6"/>
        <v>0</v>
      </c>
      <c r="H226" s="46">
        <f t="shared" si="7"/>
        <v>0</v>
      </c>
      <c r="I226" s="120"/>
      <c r="J226" s="8"/>
      <c r="K226" s="126"/>
      <c r="L226" s="50"/>
      <c r="M226" s="120"/>
      <c r="N226" s="8"/>
      <c r="O226" s="49"/>
      <c r="P226" s="50"/>
      <c r="Q226" s="120"/>
      <c r="R226" s="8"/>
      <c r="S226" s="120"/>
      <c r="T226" s="8"/>
      <c r="U226" s="133"/>
      <c r="V226" s="8"/>
      <c r="Y226" s="122"/>
      <c r="Z226" s="43"/>
      <c r="AA226" s="120"/>
      <c r="AB226" s="8"/>
      <c r="AC226" s="122"/>
      <c r="AD226" s="43"/>
      <c r="AE226" s="120"/>
      <c r="AF226" s="8"/>
    </row>
    <row r="227" spans="2:32" ht="12.75" customHeight="1">
      <c r="B227"/>
      <c r="C227"/>
      <c r="D227" s="9"/>
      <c r="E227" s="10"/>
      <c r="F227" s="43"/>
      <c r="G227" s="45"/>
      <c r="H227" s="46">
        <f t="shared" si="7"/>
        <v>0</v>
      </c>
      <c r="I227" s="126"/>
      <c r="J227" s="50"/>
      <c r="K227" s="120"/>
      <c r="L227" s="8"/>
      <c r="M227" s="122"/>
      <c r="N227" s="43"/>
      <c r="O227" s="47"/>
      <c r="P227" s="43"/>
      <c r="Q227" s="126"/>
      <c r="R227" s="50"/>
      <c r="S227" s="120"/>
      <c r="T227" s="8"/>
      <c r="U227" s="126"/>
      <c r="V227" s="50"/>
      <c r="W227" s="120"/>
      <c r="X227" s="8"/>
      <c r="Y227" s="120"/>
      <c r="Z227" s="8"/>
      <c r="AA227" s="120"/>
      <c r="AB227" s="8"/>
      <c r="AC227" s="120"/>
      <c r="AD227" s="8"/>
      <c r="AE227" s="120"/>
      <c r="AF227" s="8"/>
    </row>
    <row r="228" spans="2:32" ht="12.75" customHeight="1">
      <c r="B228" s="157"/>
      <c r="C228" s="158"/>
      <c r="D228" s="9"/>
      <c r="E228" s="10"/>
      <c r="F228" s="43"/>
      <c r="G228" s="45"/>
      <c r="H228" s="46">
        <f t="shared" si="7"/>
        <v>0</v>
      </c>
      <c r="I228" s="126"/>
      <c r="J228" s="50"/>
      <c r="K228" s="126"/>
      <c r="L228" s="50"/>
      <c r="M228" s="126"/>
      <c r="N228" s="50"/>
      <c r="O228" s="49"/>
      <c r="P228" s="50"/>
      <c r="Q228" s="126"/>
      <c r="R228" s="50"/>
      <c r="S228" s="120"/>
      <c r="T228" s="8"/>
      <c r="U228" s="133"/>
      <c r="V228" s="8"/>
      <c r="W228" s="120"/>
      <c r="X228" s="8"/>
      <c r="Y228" s="120"/>
      <c r="Z228" s="8"/>
      <c r="AA228" s="120"/>
      <c r="AB228" s="8"/>
      <c r="AC228" s="122"/>
      <c r="AD228" s="43"/>
    </row>
    <row r="229" spans="2:32" ht="12.75" customHeight="1">
      <c r="B229"/>
      <c r="C229"/>
      <c r="D229" s="9"/>
      <c r="E229" s="10"/>
      <c r="G229" s="45">
        <f>IF((COUNT(I229:AF229)/2)&gt;=5,SUM(LARGE(I229:AF229,COUNT(I229:AF229)/2+1),LARGE(I229:AF229,COUNT(I229:AF229)/2+2),LARGE(I229:AF229,COUNT(I229:AF229)/2+3),LARGE(I229:AF229,COUNT(I229:AF229)/2+4),LARGE(I229:AF229,COUNT(I229:AF229)/2+5)),SUM(I229,K229,M229,O229,Q229,S229,U229,Y229,W229,,AA229,AC229,AE229))</f>
        <v>0</v>
      </c>
      <c r="H229" s="46">
        <f t="shared" si="7"/>
        <v>0</v>
      </c>
      <c r="K229" s="120"/>
      <c r="L229" s="8"/>
      <c r="U229" s="133"/>
      <c r="V229" s="8"/>
      <c r="W229" s="122"/>
      <c r="X229" s="43"/>
      <c r="Y229" s="120"/>
      <c r="Z229" s="8"/>
      <c r="AA229" s="120"/>
      <c r="AB229" s="8"/>
      <c r="AC229" s="125"/>
      <c r="AD229" s="42"/>
      <c r="AE229" s="120"/>
      <c r="AF229" s="8"/>
    </row>
    <row r="230" spans="2:32" ht="12.75" customHeight="1">
      <c r="B230" s="157"/>
      <c r="C230" s="158"/>
      <c r="D230" s="9"/>
      <c r="E230" s="10"/>
      <c r="G230" s="45">
        <f>IF((COUNT(I230:AF230)/2)&gt;=5,SUM(LARGE(I230:AF230,COUNT(I230:AF230)/2+1),LARGE(I230:AF230,COUNT(I230:AF230)/2+2),LARGE(I230:AF230,COUNT(I230:AF230)/2+3),LARGE(I230:AF230,COUNT(I230:AF230)/2+4),LARGE(I230:AF230,COUNT(I230:AF230)/2+5)),SUM(I230,K230,M230,O230,Q230,S230,U230,Y230,W230,,AA230,AC230,AE230))</f>
        <v>0</v>
      </c>
      <c r="H230" s="46">
        <f t="shared" si="7"/>
        <v>0</v>
      </c>
      <c r="K230" s="120"/>
      <c r="L230" s="8"/>
      <c r="M230" s="120"/>
      <c r="N230" s="8"/>
      <c r="Q230" s="120"/>
      <c r="R230" s="8"/>
      <c r="S230" s="120"/>
      <c r="T230" s="8"/>
      <c r="U230" s="133"/>
      <c r="V230" s="8"/>
      <c r="W230" s="125"/>
      <c r="X230" s="42"/>
      <c r="Y230" s="122"/>
      <c r="Z230" s="43"/>
      <c r="AA230" s="125"/>
      <c r="AB230" s="42"/>
      <c r="AC230" s="120"/>
      <c r="AD230" s="8"/>
    </row>
    <row r="231" spans="2:32" ht="12.75" customHeight="1">
      <c r="B231" s="161"/>
      <c r="C231" s="162"/>
      <c r="D231" s="163"/>
      <c r="E231" s="17"/>
      <c r="F231" s="43"/>
      <c r="G231" s="45">
        <f>IF((COUNT(I231:AF231)/2)&gt;=5,SUM(LARGE(I231:AF231,COUNT(I231:AF231)/2+1),LARGE(I231:AF231,COUNT(I231:AF231)/2+2),LARGE(I231:AF231,COUNT(I231:AF231)/2+3),LARGE(I231:AF231,COUNT(I231:AF231)/2+4),LARGE(I231:AF231,COUNT(I231:AF231)/2+5)),SUM(I231,K231,M231,O231,Q231,S231,U231,Y231,W231,,AA231,AC231,AE231))</f>
        <v>0</v>
      </c>
      <c r="H231" s="46">
        <f t="shared" si="7"/>
        <v>0</v>
      </c>
      <c r="I231" s="120"/>
      <c r="J231" s="8"/>
      <c r="K231" s="120"/>
      <c r="L231" s="8"/>
      <c r="M231" s="120"/>
      <c r="N231" s="8"/>
      <c r="O231" s="48"/>
      <c r="P231" s="42"/>
      <c r="Q231" s="120"/>
      <c r="R231" s="8"/>
      <c r="S231" s="120"/>
      <c r="T231" s="8"/>
      <c r="U231" s="133"/>
      <c r="V231" s="8"/>
      <c r="W231" s="120"/>
      <c r="X231" s="8"/>
      <c r="Y231" s="120"/>
      <c r="Z231" s="8"/>
      <c r="AA231" s="120"/>
      <c r="AB231" s="8"/>
      <c r="AC231" s="120"/>
      <c r="AD231" s="8"/>
      <c r="AE231" s="125"/>
      <c r="AF231" s="42"/>
    </row>
    <row r="232" spans="2:32" ht="12.75" hidden="1" customHeight="1">
      <c r="B232" s="157" t="s">
        <v>142</v>
      </c>
      <c r="C232" s="158" t="s">
        <v>63</v>
      </c>
      <c r="D232" s="9">
        <v>1959</v>
      </c>
      <c r="E232" s="10" t="s">
        <v>69</v>
      </c>
      <c r="U232" s="133">
        <v>40</v>
      </c>
      <c r="V232" s="8">
        <v>69</v>
      </c>
      <c r="AA232" s="120"/>
      <c r="AB232" s="8"/>
      <c r="AE232" s="120"/>
      <c r="AF232" s="8"/>
    </row>
    <row r="233" spans="2:32" ht="12.75" hidden="1" customHeight="1">
      <c r="B233"/>
      <c r="C233"/>
      <c r="E233" s="124"/>
      <c r="AC233" s="120"/>
      <c r="AD233" s="8"/>
      <c r="AE233" s="120"/>
      <c r="AF233" s="8"/>
    </row>
    <row r="234" spans="2:32" ht="12.75" hidden="1" customHeight="1">
      <c r="B234"/>
      <c r="C234"/>
      <c r="E234" s="124"/>
      <c r="AC234" s="120"/>
      <c r="AD234" s="8"/>
      <c r="AE234" s="122"/>
      <c r="AF234" s="43"/>
    </row>
    <row r="235" spans="2:32" ht="12.75" hidden="1" customHeight="1">
      <c r="B235"/>
      <c r="C235"/>
      <c r="E235" s="124"/>
      <c r="AA235" s="120"/>
      <c r="AB235" s="8"/>
      <c r="AE235" s="125"/>
      <c r="AF235" s="42"/>
    </row>
    <row r="236" spans="2:32" ht="12.75" hidden="1" customHeight="1">
      <c r="B236"/>
      <c r="C236"/>
      <c r="E236" s="124"/>
      <c r="AC236" s="120"/>
      <c r="AD236" s="8"/>
    </row>
    <row r="237" spans="2:32" ht="12.75" hidden="1" customHeight="1">
      <c r="B237"/>
      <c r="C237"/>
      <c r="E237" s="124"/>
      <c r="AC237" s="120"/>
      <c r="AD237" s="8"/>
      <c r="AE237" s="125"/>
      <c r="AF237" s="42"/>
    </row>
    <row r="238" spans="2:32" ht="12.75" hidden="1" customHeight="1">
      <c r="B238"/>
      <c r="C238"/>
      <c r="E238" s="124"/>
      <c r="AC238" s="120"/>
      <c r="AD238" s="8"/>
      <c r="AE238" s="125"/>
      <c r="AF238" s="42"/>
    </row>
    <row r="239" spans="2:32" ht="12.75" hidden="1" customHeight="1">
      <c r="B239"/>
      <c r="C239"/>
      <c r="E239" s="124"/>
      <c r="AC239" s="120"/>
      <c r="AD239" s="8"/>
      <c r="AE239" s="120"/>
      <c r="AF239" s="8"/>
    </row>
    <row r="240" spans="2:32" ht="12.75" hidden="1" customHeight="1">
      <c r="B240"/>
      <c r="C240"/>
      <c r="E240" s="124"/>
      <c r="AC240" s="120"/>
      <c r="AD240" s="8"/>
      <c r="AE240" s="120"/>
      <c r="AF240" s="8"/>
    </row>
    <row r="241" spans="2:32" ht="12.75" hidden="1" customHeight="1">
      <c r="B241"/>
      <c r="C241"/>
      <c r="E241" s="124"/>
      <c r="AC241" s="120"/>
      <c r="AD241" s="8"/>
      <c r="AE241" s="125"/>
      <c r="AF241" s="42"/>
    </row>
    <row r="242" spans="2:32" ht="12.75" hidden="1" customHeight="1">
      <c r="B242"/>
      <c r="C242"/>
      <c r="E242" s="124"/>
      <c r="AA242" s="120"/>
      <c r="AB242" s="8"/>
    </row>
    <row r="243" spans="2:32" ht="12.75" hidden="1" customHeight="1">
      <c r="B243"/>
      <c r="C243"/>
      <c r="E243" s="124"/>
      <c r="AC243" s="120"/>
      <c r="AD243" s="8"/>
      <c r="AE243" s="125"/>
      <c r="AF243" s="42"/>
    </row>
    <row r="244" spans="2:32" ht="12.75" hidden="1" customHeight="1">
      <c r="B244"/>
      <c r="C244"/>
      <c r="E244" s="124"/>
      <c r="AA244" s="120"/>
      <c r="AB244" s="8"/>
      <c r="AE244" s="122"/>
      <c r="AF244" s="43"/>
    </row>
    <row r="245" spans="2:32" ht="12.75" hidden="1" customHeight="1">
      <c r="B245"/>
      <c r="C245"/>
      <c r="E245" s="124"/>
      <c r="AC245" s="120"/>
      <c r="AD245" s="8"/>
      <c r="AE245" s="122"/>
      <c r="AF245" s="43"/>
    </row>
    <row r="246" spans="2:32" ht="12.75" hidden="1" customHeight="1">
      <c r="B246"/>
      <c r="C246"/>
      <c r="E246" s="124"/>
      <c r="AC246" s="120"/>
      <c r="AD246" s="8"/>
      <c r="AE246" s="126"/>
      <c r="AF246" s="50"/>
    </row>
    <row r="247" spans="2:32" ht="12.75" hidden="1" customHeight="1">
      <c r="B247"/>
      <c r="C247"/>
      <c r="E247" s="124"/>
      <c r="AC247" s="120"/>
      <c r="AD247" s="8"/>
      <c r="AE247" s="125"/>
      <c r="AF247" s="42"/>
    </row>
    <row r="248" spans="2:32" ht="12.75" hidden="1" customHeight="1">
      <c r="B248"/>
      <c r="C248"/>
      <c r="E248" s="124"/>
      <c r="AC248" s="120"/>
      <c r="AD248" s="8"/>
      <c r="AE248" s="120"/>
      <c r="AF248" s="8"/>
    </row>
    <row r="249" spans="2:32" ht="12.75" hidden="1" customHeight="1">
      <c r="B249"/>
      <c r="C249"/>
      <c r="E249" s="124"/>
      <c r="AC249" s="120"/>
      <c r="AD249" s="8"/>
      <c r="AE249" s="120"/>
      <c r="AF249" s="8"/>
    </row>
    <row r="250" spans="2:32" ht="12.75" hidden="1" customHeight="1">
      <c r="B250"/>
      <c r="C250"/>
      <c r="E250" s="124"/>
      <c r="AC250" s="120"/>
      <c r="AD250" s="8"/>
      <c r="AE250" s="120"/>
      <c r="AF250" s="8"/>
    </row>
    <row r="251" spans="2:32" ht="12.75" hidden="1" customHeight="1">
      <c r="B251"/>
      <c r="C251"/>
      <c r="E251" s="124"/>
      <c r="AC251" s="120"/>
      <c r="AD251" s="8"/>
    </row>
    <row r="252" spans="2:32" ht="12.75" hidden="1" customHeight="1">
      <c r="B252"/>
      <c r="C252"/>
      <c r="E252" s="124"/>
      <c r="AC252" s="120"/>
      <c r="AD252" s="8"/>
    </row>
    <row r="253" spans="2:32" ht="12.75" hidden="1" customHeight="1">
      <c r="B253"/>
      <c r="C253"/>
      <c r="E253" s="124"/>
      <c r="AA253" s="120"/>
      <c r="AB253" s="8"/>
    </row>
    <row r="254" spans="2:32" ht="12.75" hidden="1" customHeight="1">
      <c r="B254"/>
      <c r="C254"/>
      <c r="E254" s="124"/>
      <c r="AC254" s="120"/>
      <c r="AD254" s="8"/>
    </row>
    <row r="255" spans="2:32" ht="12.75" hidden="1" customHeight="1">
      <c r="B255"/>
      <c r="C255"/>
      <c r="E255" s="124"/>
      <c r="AC255" s="120"/>
      <c r="AD255" s="8"/>
    </row>
    <row r="256" spans="2:32" ht="12.75" hidden="1" customHeight="1">
      <c r="B256"/>
      <c r="C256"/>
      <c r="E256" s="124"/>
      <c r="AA256" s="120"/>
      <c r="AB256" s="8"/>
    </row>
    <row r="257" spans="2:30" ht="12.75" customHeight="1">
      <c r="B257"/>
      <c r="C257"/>
      <c r="E257" s="124"/>
      <c r="AC257" s="120"/>
      <c r="AD257" s="8"/>
    </row>
    <row r="258" spans="2:30" ht="12.75" customHeight="1">
      <c r="B258"/>
      <c r="C258"/>
      <c r="E258" s="124"/>
      <c r="AC258" s="120"/>
      <c r="AD258" s="8"/>
    </row>
    <row r="259" spans="2:30" ht="12.75" customHeight="1">
      <c r="B259"/>
      <c r="C259"/>
      <c r="E259" s="124"/>
      <c r="G259" s="45"/>
      <c r="H259" s="46"/>
      <c r="K259" s="120"/>
      <c r="L259" s="8"/>
      <c r="Q259" s="120"/>
      <c r="R259" s="8"/>
      <c r="U259" s="133"/>
      <c r="V259" s="8"/>
      <c r="Y259" s="120"/>
      <c r="Z259" s="8"/>
      <c r="AA259" s="120"/>
      <c r="AB259" s="8"/>
      <c r="AC259" s="125"/>
      <c r="AD259" s="42"/>
    </row>
    <row r="260" spans="2:30" ht="12.75" customHeight="1">
      <c r="B260"/>
      <c r="C260"/>
      <c r="E260" s="124"/>
      <c r="F260" s="43"/>
      <c r="G260" s="45"/>
      <c r="H260" s="46"/>
      <c r="I260" s="126"/>
      <c r="J260" s="50"/>
      <c r="K260" s="126"/>
      <c r="L260" s="50"/>
      <c r="M260" s="126"/>
      <c r="N260" s="50"/>
      <c r="O260" s="47"/>
      <c r="P260" s="43"/>
      <c r="Q260" s="122"/>
      <c r="R260" s="43"/>
      <c r="S260" s="120"/>
      <c r="T260" s="8"/>
      <c r="U260" s="126"/>
      <c r="V260" s="50"/>
      <c r="AA260" s="120"/>
      <c r="AB260" s="8"/>
      <c r="AC260" s="120"/>
      <c r="AD260" s="8"/>
    </row>
    <row r="261" spans="2:30" ht="12.75" customHeight="1">
      <c r="B261"/>
      <c r="C261"/>
      <c r="E261" s="124"/>
      <c r="F261" s="43"/>
      <c r="G261" s="45"/>
      <c r="H261" s="46"/>
      <c r="I261" s="120"/>
      <c r="J261" s="8"/>
      <c r="K261" s="120"/>
      <c r="L261" s="8"/>
      <c r="M261" s="120"/>
      <c r="N261" s="8"/>
      <c r="O261" s="49"/>
      <c r="P261" s="50"/>
      <c r="Q261" s="120"/>
      <c r="R261" s="8"/>
      <c r="S261" s="120"/>
      <c r="T261" s="8"/>
      <c r="U261" s="133"/>
      <c r="V261" s="8"/>
      <c r="W261" s="126"/>
      <c r="X261" s="50"/>
      <c r="Y261" s="120"/>
      <c r="Z261" s="8"/>
      <c r="AA261" s="120"/>
      <c r="AB261" s="8"/>
      <c r="AC261" s="120"/>
      <c r="AD261" s="8"/>
    </row>
  </sheetData>
  <sheetProtection selectLockedCells="1" selectUnlockedCells="1"/>
  <autoFilter ref="A5:AF231"/>
  <sortState ref="B6:AF126">
    <sortCondition descending="1" ref="H6:H126"/>
    <sortCondition descending="1" ref="G6:G126"/>
  </sortState>
  <mergeCells count="24"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4:AF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</mergeCells>
  <pageMargins left="0.19652777777777777" right="0.19652777777777777" top="0.39374999999999999" bottom="0.39374999999999999" header="0.51180555555555551" footer="0.51180555555555551"/>
  <pageSetup paperSize="9" scale="8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U152"/>
  <sheetViews>
    <sheetView zoomScale="115" zoomScaleNormal="115" workbookViewId="0">
      <pane ySplit="4" topLeftCell="A5" activePane="bottomLeft" state="frozen"/>
      <selection pane="bottomLeft"/>
    </sheetView>
  </sheetViews>
  <sheetFormatPr defaultRowHeight="12.75" customHeight="1"/>
  <cols>
    <col min="1" max="1" width="4.26953125" style="5" customWidth="1"/>
    <col min="2" max="2" width="21.26953125" style="1" customWidth="1"/>
    <col min="3" max="3" width="21" style="1" customWidth="1"/>
    <col min="4" max="4" width="6" style="2" customWidth="1"/>
    <col min="5" max="5" width="4.26953125" style="2" customWidth="1"/>
    <col min="6" max="6" width="3.7265625" style="41" customWidth="1"/>
    <col min="7" max="7" width="6.7265625" style="3" customWidth="1"/>
    <col min="8" max="8" width="8.26953125" style="1" customWidth="1"/>
    <col min="9" max="9" width="4.26953125" style="127" customWidth="1"/>
    <col min="10" max="10" width="4.26953125" style="2" customWidth="1"/>
    <col min="11" max="11" width="4.26953125" style="127" customWidth="1"/>
    <col min="12" max="12" width="4.453125" style="2" customWidth="1"/>
    <col min="13" max="13" width="4.26953125" style="127" hidden="1" customWidth="1"/>
    <col min="14" max="14" width="4.453125" style="2" hidden="1" customWidth="1"/>
    <col min="15" max="15" width="4.26953125" style="4" hidden="1" customWidth="1"/>
    <col min="16" max="16" width="4.26953125" style="2" hidden="1" customWidth="1"/>
    <col min="17" max="17" width="4.26953125" style="127" customWidth="1"/>
    <col min="18" max="18" width="4.26953125" style="2" customWidth="1"/>
    <col min="19" max="19" width="4.1796875" style="127" customWidth="1"/>
    <col min="20" max="20" width="4.26953125" style="2" customWidth="1"/>
    <col min="21" max="21" width="4.26953125" style="127" customWidth="1"/>
    <col min="22" max="22" width="4.26953125" style="2" customWidth="1"/>
    <col min="23" max="23" width="4.26953125" style="127" customWidth="1"/>
    <col min="24" max="24" width="4.26953125" style="2" customWidth="1"/>
    <col min="25" max="25" width="4.26953125" style="127" hidden="1" customWidth="1"/>
    <col min="26" max="26" width="4.26953125" style="2" hidden="1" customWidth="1"/>
    <col min="27" max="27" width="4.26953125" style="127" customWidth="1"/>
    <col min="28" max="28" width="4.1796875" style="2" customWidth="1"/>
    <col min="29" max="29" width="4.54296875" style="134" customWidth="1"/>
    <col min="30" max="30" width="4.54296875" style="1" customWidth="1"/>
    <col min="31" max="31" width="4.54296875" style="134" customWidth="1"/>
    <col min="32" max="32" width="4.54296875" style="1" customWidth="1"/>
    <col min="33" max="255" width="9.1796875" style="1"/>
  </cols>
  <sheetData>
    <row r="1" spans="1:32" ht="12" customHeight="1">
      <c r="B1" s="5" t="s">
        <v>384</v>
      </c>
      <c r="C1" s="6"/>
      <c r="G1" s="1"/>
      <c r="H1" s="179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79"/>
      <c r="AD1" s="179"/>
      <c r="AE1" s="179"/>
      <c r="AF1" s="179"/>
    </row>
    <row r="2" spans="1:32" ht="12" customHeight="1">
      <c r="G2" s="1"/>
      <c r="H2" s="179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79"/>
      <c r="AD2" s="179"/>
      <c r="AE2" s="179"/>
      <c r="AF2" s="179"/>
    </row>
    <row r="3" spans="1:32" ht="12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1" t="s">
        <v>5</v>
      </c>
      <c r="G3" s="4" t="s">
        <v>6</v>
      </c>
      <c r="H3" s="2" t="s">
        <v>7</v>
      </c>
      <c r="I3" s="183" t="s">
        <v>8</v>
      </c>
      <c r="J3" s="183"/>
      <c r="K3" s="183" t="s">
        <v>9</v>
      </c>
      <c r="L3" s="183"/>
      <c r="M3" s="184" t="s">
        <v>10</v>
      </c>
      <c r="N3" s="184"/>
      <c r="O3" s="183" t="s">
        <v>11</v>
      </c>
      <c r="P3" s="183"/>
      <c r="Q3" s="183" t="s">
        <v>12</v>
      </c>
      <c r="R3" s="183"/>
      <c r="S3" s="183" t="s">
        <v>13</v>
      </c>
      <c r="T3" s="183"/>
      <c r="U3" s="183" t="s">
        <v>9</v>
      </c>
      <c r="V3" s="183"/>
      <c r="W3" s="183" t="s">
        <v>14</v>
      </c>
      <c r="X3" s="183"/>
      <c r="Y3" s="183" t="s">
        <v>15</v>
      </c>
      <c r="Z3" s="183"/>
      <c r="AA3" s="183" t="s">
        <v>16</v>
      </c>
      <c r="AB3" s="183"/>
      <c r="AC3" s="183" t="s">
        <v>17</v>
      </c>
      <c r="AD3" s="183"/>
      <c r="AE3" s="183" t="s">
        <v>210</v>
      </c>
      <c r="AF3" s="183"/>
    </row>
    <row r="4" spans="1:32" ht="12" customHeight="1">
      <c r="A4" s="124"/>
      <c r="B4" s="2"/>
      <c r="C4" s="2"/>
      <c r="G4" s="2"/>
      <c r="H4" s="2"/>
      <c r="I4" s="183"/>
      <c r="J4" s="183"/>
      <c r="K4" s="183" t="s">
        <v>18</v>
      </c>
      <c r="L4" s="183"/>
      <c r="M4" s="184"/>
      <c r="N4" s="184"/>
      <c r="O4" s="183" t="s">
        <v>19</v>
      </c>
      <c r="P4" s="183"/>
      <c r="Q4" s="183" t="s">
        <v>20</v>
      </c>
      <c r="R4" s="183"/>
      <c r="S4" s="183"/>
      <c r="T4" s="183"/>
      <c r="U4" s="183" t="s">
        <v>21</v>
      </c>
      <c r="V4" s="183"/>
      <c r="W4" s="183"/>
      <c r="X4" s="183"/>
      <c r="Y4" s="183" t="s">
        <v>22</v>
      </c>
      <c r="Z4" s="183"/>
      <c r="AA4" s="183"/>
      <c r="AB4" s="183"/>
      <c r="AC4" s="183"/>
      <c r="AD4" s="183"/>
      <c r="AE4" s="183"/>
      <c r="AF4" s="183"/>
    </row>
    <row r="5" spans="1:32" ht="12" customHeight="1">
      <c r="A5" s="124"/>
      <c r="B5" s="2"/>
      <c r="C5" s="2"/>
      <c r="G5" s="2"/>
      <c r="H5" s="2"/>
      <c r="I5" s="178"/>
      <c r="K5" s="178"/>
      <c r="M5" s="121"/>
      <c r="N5" s="121"/>
      <c r="O5" s="2"/>
      <c r="Q5" s="178"/>
      <c r="S5" s="178"/>
      <c r="U5" s="178"/>
      <c r="W5" s="178"/>
      <c r="Y5" s="2"/>
      <c r="AA5" s="178"/>
      <c r="AC5" s="178"/>
      <c r="AD5" s="2"/>
      <c r="AE5" s="178"/>
      <c r="AF5" s="2"/>
    </row>
    <row r="6" spans="1:32" ht="15" customHeight="1">
      <c r="A6" s="128">
        <f>SUM(A4,1)</f>
        <v>1</v>
      </c>
      <c r="B6" t="s">
        <v>78</v>
      </c>
      <c r="C6" t="s">
        <v>401</v>
      </c>
      <c r="D6" s="9">
        <v>1980</v>
      </c>
      <c r="E6" s="10" t="s">
        <v>27</v>
      </c>
      <c r="F6" s="41">
        <v>1</v>
      </c>
      <c r="G6" s="45">
        <f t="shared" ref="G6:G37" si="0">IF((COUNT(I6:AF6)/2)&gt;=5,SUM(LARGE(I6:AF6,COUNT(I6:AF6)/2+1),LARGE(I6:AF6,COUNT(I6:AF6)/2+2),LARGE(I6:AF6,COUNT(I6:AF6)/2+3),LARGE(I6:AF6,COUNT(I6:AF6)/2+4),LARGE(I6:AF6,COUNT(I6:AF6)/2+5)),SUM(I6,K6,M6,O6,Q6,S6,U6,Y6,W6,,AA6,AC6,AE6))</f>
        <v>250</v>
      </c>
      <c r="H6" s="46">
        <f t="shared" ref="H6:H37" si="1">IF((COUNT(I6:AF6)/2)&gt;=5,SUM(LARGE(I6:AF6,1),LARGE(I6:AF6,2),LARGE(I6:AF6,3),LARGE(I6:AF6,4),LARGE(I6:AF6,5)),SUM(J6,L6,N6,P6,R6,T6,V6,X6,Z6,AB6,AD6,AF6))</f>
        <v>476</v>
      </c>
      <c r="K6" s="120">
        <v>50</v>
      </c>
      <c r="L6" s="8">
        <v>96</v>
      </c>
      <c r="Q6" s="120">
        <v>50</v>
      </c>
      <c r="R6" s="8">
        <v>91</v>
      </c>
      <c r="S6" s="120"/>
      <c r="T6" s="8"/>
      <c r="U6" s="133">
        <v>50</v>
      </c>
      <c r="V6" s="8">
        <v>93</v>
      </c>
      <c r="W6" s="120">
        <v>50</v>
      </c>
      <c r="X6" s="8">
        <v>96</v>
      </c>
      <c r="Y6" s="120"/>
      <c r="Z6" s="8"/>
      <c r="AA6" s="120"/>
      <c r="AB6" s="8"/>
      <c r="AC6" s="120">
        <v>50</v>
      </c>
      <c r="AD6" s="8">
        <v>100</v>
      </c>
      <c r="AE6" s="120"/>
      <c r="AF6" s="8"/>
    </row>
    <row r="7" spans="1:32" ht="15" customHeight="1">
      <c r="A7" s="128">
        <v>2</v>
      </c>
      <c r="B7" t="s">
        <v>389</v>
      </c>
      <c r="C7" t="s">
        <v>390</v>
      </c>
      <c r="D7" s="9">
        <v>2002</v>
      </c>
      <c r="E7" s="10" t="s">
        <v>42</v>
      </c>
      <c r="F7" s="41">
        <v>1</v>
      </c>
      <c r="G7" s="45">
        <f t="shared" si="0"/>
        <v>235</v>
      </c>
      <c r="H7" s="46">
        <f t="shared" si="1"/>
        <v>474</v>
      </c>
      <c r="I7" s="120">
        <v>50</v>
      </c>
      <c r="J7" s="8">
        <v>100</v>
      </c>
      <c r="K7" s="120"/>
      <c r="L7" s="8"/>
      <c r="Q7" s="120">
        <v>43</v>
      </c>
      <c r="R7" s="8">
        <v>85</v>
      </c>
      <c r="S7" s="120"/>
      <c r="T7" s="8"/>
      <c r="U7" s="133"/>
      <c r="V7" s="8"/>
      <c r="W7" s="120">
        <v>46</v>
      </c>
      <c r="X7" s="8">
        <v>93</v>
      </c>
      <c r="Y7" s="125"/>
      <c r="Z7" s="42"/>
      <c r="AA7" s="120">
        <v>46</v>
      </c>
      <c r="AB7" s="8">
        <v>96</v>
      </c>
      <c r="AC7" s="120"/>
      <c r="AD7" s="8"/>
      <c r="AE7" s="120">
        <v>50</v>
      </c>
      <c r="AF7" s="8">
        <v>100</v>
      </c>
    </row>
    <row r="8" spans="1:32" ht="15" customHeight="1">
      <c r="A8" s="128">
        <v>3</v>
      </c>
      <c r="B8" t="s">
        <v>154</v>
      </c>
      <c r="C8" t="s">
        <v>34</v>
      </c>
      <c r="D8" s="9">
        <v>1989</v>
      </c>
      <c r="E8" s="10" t="s">
        <v>35</v>
      </c>
      <c r="F8" s="41">
        <v>1</v>
      </c>
      <c r="G8" s="45">
        <f t="shared" si="0"/>
        <v>250</v>
      </c>
      <c r="H8" s="46">
        <f t="shared" si="1"/>
        <v>469</v>
      </c>
      <c r="I8" s="120"/>
      <c r="J8" s="8"/>
      <c r="K8" s="120">
        <v>46</v>
      </c>
      <c r="L8" s="8">
        <v>93</v>
      </c>
      <c r="Q8" s="120">
        <v>50</v>
      </c>
      <c r="R8" s="8">
        <v>89</v>
      </c>
      <c r="S8" s="120">
        <v>46</v>
      </c>
      <c r="T8" s="8">
        <v>90</v>
      </c>
      <c r="U8" s="133">
        <v>50</v>
      </c>
      <c r="V8" s="8">
        <v>96</v>
      </c>
      <c r="W8" s="120">
        <v>50</v>
      </c>
      <c r="X8" s="8">
        <v>91</v>
      </c>
      <c r="Y8" s="120"/>
      <c r="Z8" s="8"/>
      <c r="AA8" s="120"/>
      <c r="AB8" s="8"/>
      <c r="AC8" s="120">
        <v>50</v>
      </c>
      <c r="AD8" s="8">
        <v>96</v>
      </c>
      <c r="AE8" s="120">
        <v>50</v>
      </c>
      <c r="AF8" s="8">
        <v>93</v>
      </c>
    </row>
    <row r="9" spans="1:32" ht="15" customHeight="1">
      <c r="A9" s="128">
        <v>4</v>
      </c>
      <c r="B9" t="s">
        <v>392</v>
      </c>
      <c r="C9" t="s">
        <v>31</v>
      </c>
      <c r="D9" s="9">
        <v>1990</v>
      </c>
      <c r="E9" s="10" t="s">
        <v>35</v>
      </c>
      <c r="F9" s="43">
        <v>2</v>
      </c>
      <c r="G9" s="45">
        <f t="shared" si="0"/>
        <v>242</v>
      </c>
      <c r="H9" s="46">
        <f t="shared" si="1"/>
        <v>466</v>
      </c>
      <c r="I9" s="120">
        <v>46</v>
      </c>
      <c r="J9" s="8">
        <v>91</v>
      </c>
      <c r="K9" s="120">
        <v>50</v>
      </c>
      <c r="L9" s="8">
        <v>100</v>
      </c>
      <c r="M9" s="120"/>
      <c r="N9" s="8"/>
      <c r="O9" s="48"/>
      <c r="P9" s="42"/>
      <c r="Q9" s="120"/>
      <c r="R9" s="8"/>
      <c r="S9" s="120">
        <v>50</v>
      </c>
      <c r="T9" s="8">
        <v>93</v>
      </c>
      <c r="U9" s="133">
        <v>46</v>
      </c>
      <c r="V9" s="8">
        <v>91</v>
      </c>
      <c r="W9" s="120"/>
      <c r="X9" s="8"/>
      <c r="Y9" s="120"/>
      <c r="Z9" s="8"/>
      <c r="AA9" s="120">
        <v>50</v>
      </c>
      <c r="AB9" s="8">
        <v>91</v>
      </c>
      <c r="AC9" s="120"/>
      <c r="AD9" s="8"/>
      <c r="AE9" s="120"/>
      <c r="AF9" s="8"/>
    </row>
    <row r="10" spans="1:32" ht="15" customHeight="1">
      <c r="A10" s="128">
        <v>5</v>
      </c>
      <c r="B10" t="s">
        <v>33</v>
      </c>
      <c r="C10" t="s">
        <v>34</v>
      </c>
      <c r="D10" s="9">
        <v>1980</v>
      </c>
      <c r="E10" s="10" t="s">
        <v>27</v>
      </c>
      <c r="F10" s="43">
        <v>3</v>
      </c>
      <c r="G10" s="45">
        <f t="shared" si="0"/>
        <v>235</v>
      </c>
      <c r="H10" s="46">
        <f t="shared" si="1"/>
        <v>455</v>
      </c>
      <c r="I10" s="120">
        <v>50</v>
      </c>
      <c r="J10" s="8">
        <v>93</v>
      </c>
      <c r="K10" s="120">
        <v>46</v>
      </c>
      <c r="L10" s="8">
        <v>91</v>
      </c>
      <c r="M10" s="125"/>
      <c r="N10" s="42"/>
      <c r="O10" s="48"/>
      <c r="P10" s="42"/>
      <c r="Q10" s="120"/>
      <c r="R10" s="8"/>
      <c r="S10" s="120">
        <v>46</v>
      </c>
      <c r="T10" s="8">
        <v>87</v>
      </c>
      <c r="U10" s="133">
        <v>41</v>
      </c>
      <c r="V10" s="8">
        <v>88</v>
      </c>
      <c r="W10" s="120">
        <v>43</v>
      </c>
      <c r="X10" s="8">
        <v>87</v>
      </c>
      <c r="AA10" s="120"/>
      <c r="AB10" s="8"/>
      <c r="AC10" s="120"/>
      <c r="AD10" s="8"/>
      <c r="AE10" s="120">
        <v>50</v>
      </c>
      <c r="AF10" s="8">
        <v>96</v>
      </c>
    </row>
    <row r="11" spans="1:32" ht="15" customHeight="1">
      <c r="A11" s="128">
        <v>6</v>
      </c>
      <c r="B11" t="s">
        <v>44</v>
      </c>
      <c r="C11" t="s">
        <v>31</v>
      </c>
      <c r="D11" s="9">
        <v>1954</v>
      </c>
      <c r="E11" s="10" t="s">
        <v>45</v>
      </c>
      <c r="F11" s="43">
        <v>1</v>
      </c>
      <c r="G11" s="45">
        <f t="shared" si="0"/>
        <v>242</v>
      </c>
      <c r="H11" s="46">
        <f t="shared" si="1"/>
        <v>441</v>
      </c>
      <c r="I11" s="120">
        <v>50</v>
      </c>
      <c r="J11" s="8">
        <v>90</v>
      </c>
      <c r="K11" s="120">
        <v>50</v>
      </c>
      <c r="L11" s="8">
        <v>90</v>
      </c>
      <c r="M11" s="120"/>
      <c r="N11" s="42"/>
      <c r="O11" s="48"/>
      <c r="P11" s="42"/>
      <c r="Q11" s="120"/>
      <c r="R11" s="8"/>
      <c r="S11" s="120">
        <v>46</v>
      </c>
      <c r="T11" s="8">
        <v>83</v>
      </c>
      <c r="U11" s="133">
        <v>46</v>
      </c>
      <c r="V11" s="8">
        <v>86</v>
      </c>
      <c r="W11" s="120">
        <v>50</v>
      </c>
      <c r="X11" s="8">
        <v>86</v>
      </c>
      <c r="Y11" s="125"/>
      <c r="Z11" s="43"/>
      <c r="AA11" s="120"/>
      <c r="AB11" s="8"/>
      <c r="AC11" s="120"/>
      <c r="AD11" s="8"/>
      <c r="AE11" s="120">
        <v>46</v>
      </c>
      <c r="AF11" s="8">
        <v>89</v>
      </c>
    </row>
    <row r="12" spans="1:32" ht="15" customHeight="1">
      <c r="A12" s="128">
        <v>7</v>
      </c>
      <c r="B12" t="s">
        <v>139</v>
      </c>
      <c r="C12" t="s">
        <v>39</v>
      </c>
      <c r="D12" s="9" t="s">
        <v>326</v>
      </c>
      <c r="E12" s="10" t="s">
        <v>27</v>
      </c>
      <c r="F12" s="41">
        <v>2</v>
      </c>
      <c r="G12" s="45">
        <f t="shared" si="0"/>
        <v>238</v>
      </c>
      <c r="H12" s="46">
        <f t="shared" si="1"/>
        <v>441</v>
      </c>
      <c r="I12" s="120"/>
      <c r="J12" s="8"/>
      <c r="Q12" s="120">
        <v>46</v>
      </c>
      <c r="R12" s="8">
        <v>83</v>
      </c>
      <c r="S12" s="120">
        <v>50</v>
      </c>
      <c r="T12" s="8">
        <v>89</v>
      </c>
      <c r="U12" s="133">
        <v>46</v>
      </c>
      <c r="V12" s="8">
        <v>90</v>
      </c>
      <c r="W12" s="120">
        <v>46</v>
      </c>
      <c r="X12" s="8">
        <v>89</v>
      </c>
      <c r="Y12" s="120"/>
      <c r="Z12" s="8"/>
      <c r="AA12" s="120">
        <v>50</v>
      </c>
      <c r="AB12" s="8">
        <v>90</v>
      </c>
      <c r="AC12" s="120"/>
      <c r="AD12" s="8"/>
      <c r="AE12" s="122"/>
      <c r="AF12" s="8"/>
    </row>
    <row r="13" spans="1:32" ht="15" customHeight="1">
      <c r="A13" s="128">
        <v>8</v>
      </c>
      <c r="B13" t="s">
        <v>144</v>
      </c>
      <c r="C13" t="s">
        <v>496</v>
      </c>
      <c r="D13" s="9">
        <v>1970</v>
      </c>
      <c r="E13" s="10" t="s">
        <v>45</v>
      </c>
      <c r="F13" s="43">
        <v>2</v>
      </c>
      <c r="G13" s="45">
        <f t="shared" si="0"/>
        <v>196</v>
      </c>
      <c r="H13" s="46">
        <f t="shared" si="1"/>
        <v>344</v>
      </c>
      <c r="I13" s="120"/>
      <c r="J13" s="8"/>
      <c r="K13" s="120"/>
      <c r="L13" s="8"/>
      <c r="M13" s="125"/>
      <c r="N13" s="42"/>
      <c r="O13" s="49"/>
      <c r="P13" s="50"/>
      <c r="Q13" s="120">
        <v>46</v>
      </c>
      <c r="R13" s="8">
        <v>82</v>
      </c>
      <c r="S13" s="120">
        <v>50</v>
      </c>
      <c r="T13" s="8">
        <v>85</v>
      </c>
      <c r="U13" s="133">
        <v>50</v>
      </c>
      <c r="V13" s="8">
        <v>87</v>
      </c>
      <c r="W13" s="120"/>
      <c r="X13" s="8"/>
      <c r="Y13" s="120"/>
      <c r="Z13" s="8"/>
      <c r="AA13" s="120"/>
      <c r="AB13" s="8"/>
      <c r="AC13" s="120">
        <v>50</v>
      </c>
      <c r="AD13" s="8">
        <v>90</v>
      </c>
      <c r="AE13" s="120"/>
      <c r="AF13" s="42"/>
    </row>
    <row r="14" spans="1:32" ht="15" customHeight="1">
      <c r="A14" s="128">
        <v>9</v>
      </c>
      <c r="B14" t="s">
        <v>441</v>
      </c>
      <c r="C14" t="s">
        <v>484</v>
      </c>
      <c r="D14" s="9">
        <v>1995</v>
      </c>
      <c r="E14" s="10" t="s">
        <v>42</v>
      </c>
      <c r="F14" s="41">
        <v>2</v>
      </c>
      <c r="G14" s="45">
        <f t="shared" si="0"/>
        <v>146</v>
      </c>
      <c r="H14" s="46">
        <f t="shared" si="1"/>
        <v>296</v>
      </c>
      <c r="I14" s="120"/>
      <c r="J14" s="8"/>
      <c r="K14" s="120"/>
      <c r="L14" s="8"/>
      <c r="M14" s="120"/>
      <c r="N14" s="8"/>
      <c r="Q14" s="120"/>
      <c r="R14" s="8"/>
      <c r="S14" s="120">
        <v>46</v>
      </c>
      <c r="T14" s="8">
        <v>96</v>
      </c>
      <c r="U14" s="133"/>
      <c r="V14" s="8"/>
      <c r="W14" s="120">
        <v>50</v>
      </c>
      <c r="X14" s="8">
        <v>100</v>
      </c>
      <c r="Y14" s="120"/>
      <c r="Z14" s="8"/>
      <c r="AA14" s="120">
        <v>50</v>
      </c>
      <c r="AB14" s="8">
        <v>100</v>
      </c>
      <c r="AE14" s="122"/>
      <c r="AF14" s="8"/>
    </row>
    <row r="15" spans="1:32" ht="15" customHeight="1">
      <c r="A15" s="128">
        <v>10</v>
      </c>
      <c r="B15" t="s">
        <v>613</v>
      </c>
      <c r="C15" t="s">
        <v>39</v>
      </c>
      <c r="D15" s="9" t="s">
        <v>382</v>
      </c>
      <c r="E15" s="10" t="s">
        <v>40</v>
      </c>
      <c r="F15" s="43">
        <v>1</v>
      </c>
      <c r="G15" s="45">
        <f t="shared" si="0"/>
        <v>200</v>
      </c>
      <c r="H15" s="46">
        <f t="shared" si="1"/>
        <v>286</v>
      </c>
      <c r="I15" s="120"/>
      <c r="J15" s="8"/>
      <c r="K15" s="120"/>
      <c r="L15" s="8"/>
      <c r="M15" s="122"/>
      <c r="N15" s="42"/>
      <c r="O15" s="48"/>
      <c r="P15" s="42"/>
      <c r="Q15" s="120">
        <v>50</v>
      </c>
      <c r="R15" s="8">
        <v>96</v>
      </c>
      <c r="S15" s="120"/>
      <c r="T15" s="8"/>
      <c r="U15" s="133">
        <v>50</v>
      </c>
      <c r="V15" s="8">
        <v>100</v>
      </c>
      <c r="W15" s="120">
        <v>50</v>
      </c>
      <c r="X15" s="8">
        <v>90</v>
      </c>
      <c r="Z15" s="42"/>
      <c r="AA15" s="120"/>
      <c r="AB15" s="8"/>
      <c r="AC15" s="134">
        <v>50</v>
      </c>
      <c r="AD15" s="8"/>
      <c r="AE15" s="120"/>
      <c r="AF15" s="42"/>
    </row>
    <row r="16" spans="1:32" ht="15" customHeight="1">
      <c r="A16" s="128">
        <v>11</v>
      </c>
      <c r="B16" t="s">
        <v>168</v>
      </c>
      <c r="C16" t="s">
        <v>208</v>
      </c>
      <c r="D16" s="9">
        <v>2002</v>
      </c>
      <c r="E16" s="10" t="s">
        <v>42</v>
      </c>
      <c r="F16" s="41">
        <v>3</v>
      </c>
      <c r="G16" s="45">
        <f t="shared" si="0"/>
        <v>96</v>
      </c>
      <c r="H16" s="46">
        <f t="shared" si="1"/>
        <v>193</v>
      </c>
      <c r="Q16" s="120">
        <v>46</v>
      </c>
      <c r="R16" s="8">
        <v>93</v>
      </c>
      <c r="S16" s="120">
        <v>50</v>
      </c>
      <c r="T16" s="8">
        <v>100</v>
      </c>
      <c r="U16" s="133"/>
      <c r="V16" s="8"/>
      <c r="W16" s="120"/>
      <c r="X16" s="8"/>
      <c r="Y16" s="120"/>
      <c r="Z16" s="8"/>
      <c r="AA16" s="120"/>
      <c r="AB16" s="8"/>
      <c r="AC16" s="120"/>
      <c r="AD16" s="8"/>
      <c r="AE16" s="120"/>
      <c r="AF16" s="8"/>
    </row>
    <row r="17" spans="1:32" ht="15" customHeight="1">
      <c r="A17" s="128">
        <v>12</v>
      </c>
      <c r="B17" t="s">
        <v>381</v>
      </c>
      <c r="C17" t="s">
        <v>702</v>
      </c>
      <c r="D17" s="9">
        <v>1984</v>
      </c>
      <c r="E17" s="17" t="s">
        <v>35</v>
      </c>
      <c r="F17" s="41">
        <v>3</v>
      </c>
      <c r="G17" s="45">
        <f t="shared" si="0"/>
        <v>86</v>
      </c>
      <c r="H17" s="46">
        <f t="shared" si="1"/>
        <v>179</v>
      </c>
      <c r="S17" s="120">
        <v>43</v>
      </c>
      <c r="T17" s="8">
        <v>88</v>
      </c>
      <c r="W17" s="120"/>
      <c r="X17" s="8"/>
      <c r="AA17" s="120"/>
      <c r="AB17" s="8"/>
      <c r="AC17" s="120">
        <v>43</v>
      </c>
      <c r="AD17" s="8">
        <v>91</v>
      </c>
      <c r="AE17" s="120"/>
      <c r="AF17" s="8"/>
    </row>
    <row r="18" spans="1:32" ht="15" customHeight="1">
      <c r="A18" s="128">
        <v>13</v>
      </c>
      <c r="B18" t="s">
        <v>343</v>
      </c>
      <c r="C18" t="s">
        <v>77</v>
      </c>
      <c r="D18" s="9" t="s">
        <v>329</v>
      </c>
      <c r="E18" s="10" t="s">
        <v>40</v>
      </c>
      <c r="F18" s="41">
        <v>2</v>
      </c>
      <c r="G18" s="45">
        <f t="shared" si="0"/>
        <v>139</v>
      </c>
      <c r="H18" s="46">
        <f t="shared" si="1"/>
        <v>175</v>
      </c>
      <c r="I18" s="120"/>
      <c r="J18" s="8"/>
      <c r="Q18" s="120">
        <v>43</v>
      </c>
      <c r="R18" s="8">
        <v>86</v>
      </c>
      <c r="S18" s="120"/>
      <c r="T18" s="8"/>
      <c r="U18" s="133">
        <v>46</v>
      </c>
      <c r="V18" s="8">
        <v>89</v>
      </c>
      <c r="W18" s="120"/>
      <c r="X18" s="8"/>
      <c r="AA18" s="120"/>
      <c r="AB18" s="8"/>
      <c r="AC18" s="134">
        <v>50</v>
      </c>
      <c r="AD18" s="8"/>
      <c r="AE18" s="125"/>
      <c r="AF18" s="42"/>
    </row>
    <row r="19" spans="1:32" ht="15" customHeight="1">
      <c r="A19" s="128">
        <v>14</v>
      </c>
      <c r="B19" t="s">
        <v>342</v>
      </c>
      <c r="C19" t="s">
        <v>338</v>
      </c>
      <c r="D19" s="9" t="s">
        <v>335</v>
      </c>
      <c r="E19" s="10" t="s">
        <v>42</v>
      </c>
      <c r="F19" s="43">
        <v>4</v>
      </c>
      <c r="G19" s="45">
        <f t="shared" si="0"/>
        <v>82</v>
      </c>
      <c r="H19" s="46">
        <f t="shared" si="1"/>
        <v>172</v>
      </c>
      <c r="I19" s="120"/>
      <c r="J19" s="8"/>
      <c r="K19" s="126"/>
      <c r="L19" s="50"/>
      <c r="M19" s="126"/>
      <c r="N19" s="50"/>
      <c r="O19" s="49"/>
      <c r="P19" s="50"/>
      <c r="Q19" s="120">
        <v>41</v>
      </c>
      <c r="R19" s="8">
        <v>84</v>
      </c>
      <c r="S19" s="120"/>
      <c r="T19" s="8"/>
      <c r="U19" s="133"/>
      <c r="V19" s="8"/>
      <c r="W19" s="120">
        <v>41</v>
      </c>
      <c r="X19" s="8">
        <v>88</v>
      </c>
      <c r="Y19" s="120"/>
      <c r="Z19" s="8"/>
      <c r="AA19" s="120"/>
      <c r="AB19" s="8"/>
      <c r="AC19" s="120"/>
      <c r="AD19" s="8"/>
      <c r="AE19" s="120"/>
      <c r="AF19" s="8"/>
    </row>
    <row r="20" spans="1:32" ht="15" customHeight="1">
      <c r="A20" s="128">
        <v>15</v>
      </c>
      <c r="B20" t="s">
        <v>199</v>
      </c>
      <c r="C20" t="s">
        <v>77</v>
      </c>
      <c r="D20" s="9" t="s">
        <v>340</v>
      </c>
      <c r="E20" s="10" t="s">
        <v>42</v>
      </c>
      <c r="F20" s="41">
        <v>5</v>
      </c>
      <c r="G20" s="45">
        <f t="shared" si="0"/>
        <v>50</v>
      </c>
      <c r="H20" s="46">
        <f t="shared" si="1"/>
        <v>100</v>
      </c>
      <c r="I20" s="120"/>
      <c r="J20" s="8"/>
      <c r="K20" s="120"/>
      <c r="L20" s="8"/>
      <c r="Q20" s="120">
        <v>50</v>
      </c>
      <c r="R20" s="8">
        <v>100</v>
      </c>
      <c r="S20" s="120"/>
      <c r="T20" s="8"/>
      <c r="W20" s="120"/>
      <c r="X20" s="8"/>
      <c r="AA20" s="120"/>
      <c r="AB20" s="8"/>
      <c r="AE20" s="122"/>
      <c r="AF20" s="8"/>
    </row>
    <row r="21" spans="1:32" ht="15" customHeight="1">
      <c r="A21" s="128">
        <v>16</v>
      </c>
      <c r="B21" t="s">
        <v>300</v>
      </c>
      <c r="C21" t="s">
        <v>31</v>
      </c>
      <c r="D21" s="9">
        <v>1990</v>
      </c>
      <c r="E21" s="10" t="s">
        <v>35</v>
      </c>
      <c r="F21" s="44">
        <v>4</v>
      </c>
      <c r="G21" s="45">
        <f t="shared" si="0"/>
        <v>50</v>
      </c>
      <c r="H21" s="46">
        <f t="shared" si="1"/>
        <v>96</v>
      </c>
      <c r="I21" s="120">
        <v>50</v>
      </c>
      <c r="J21" s="8">
        <v>96</v>
      </c>
      <c r="K21" s="120"/>
      <c r="L21" s="8"/>
      <c r="M21" s="125"/>
      <c r="N21" s="42"/>
      <c r="O21" s="47"/>
      <c r="P21" s="43"/>
      <c r="Q21" s="120"/>
      <c r="R21" s="8"/>
      <c r="S21" s="120"/>
      <c r="T21" s="8"/>
      <c r="U21" s="133"/>
      <c r="V21" s="8"/>
      <c r="W21" s="122"/>
      <c r="X21" s="43"/>
      <c r="AA21" s="120"/>
      <c r="AB21" s="8"/>
      <c r="AC21" s="125"/>
      <c r="AD21" s="42"/>
      <c r="AE21" s="120"/>
      <c r="AF21" s="8"/>
    </row>
    <row r="22" spans="1:32" ht="15" customHeight="1">
      <c r="A22" s="128">
        <v>17</v>
      </c>
      <c r="B22" t="s">
        <v>692</v>
      </c>
      <c r="C22" t="s">
        <v>697</v>
      </c>
      <c r="D22" s="9">
        <v>1989</v>
      </c>
      <c r="E22" s="17" t="s">
        <v>35</v>
      </c>
      <c r="F22" s="43">
        <v>6</v>
      </c>
      <c r="G22" s="45">
        <f t="shared" si="0"/>
        <v>46</v>
      </c>
      <c r="H22" s="46">
        <f t="shared" si="1"/>
        <v>93</v>
      </c>
      <c r="I22" s="120"/>
      <c r="J22" s="8"/>
      <c r="K22" s="126"/>
      <c r="L22" s="50"/>
      <c r="M22" s="120"/>
      <c r="N22" s="50"/>
      <c r="O22" s="49"/>
      <c r="P22" s="50"/>
      <c r="Q22" s="120"/>
      <c r="R22" s="8"/>
      <c r="S22" s="125"/>
      <c r="T22" s="42"/>
      <c r="U22" s="125"/>
      <c r="V22" s="42"/>
      <c r="W22" s="122"/>
      <c r="X22" s="43"/>
      <c r="Y22" s="125"/>
      <c r="Z22" s="43"/>
      <c r="AC22" s="120">
        <v>46</v>
      </c>
      <c r="AD22" s="8">
        <v>93</v>
      </c>
      <c r="AE22" s="120"/>
      <c r="AF22" s="8"/>
    </row>
    <row r="23" spans="1:32" ht="15" customHeight="1">
      <c r="A23" s="128">
        <v>19</v>
      </c>
      <c r="B23" t="s">
        <v>66</v>
      </c>
      <c r="C23" t="s">
        <v>39</v>
      </c>
      <c r="D23" s="9" t="s">
        <v>790</v>
      </c>
      <c r="E23" s="10" t="s">
        <v>42</v>
      </c>
      <c r="F23" s="41">
        <v>6</v>
      </c>
      <c r="G23" s="45">
        <f t="shared" si="0"/>
        <v>43</v>
      </c>
      <c r="H23" s="46">
        <f t="shared" si="1"/>
        <v>93</v>
      </c>
      <c r="M23" s="120"/>
      <c r="N23" s="8"/>
      <c r="Q23" s="120"/>
      <c r="R23" s="8"/>
      <c r="AA23" s="120">
        <v>43</v>
      </c>
      <c r="AB23" s="8">
        <v>93</v>
      </c>
      <c r="AC23" s="120"/>
      <c r="AD23" s="8"/>
      <c r="AE23" s="120"/>
      <c r="AF23" s="8"/>
    </row>
    <row r="24" spans="1:32" ht="15" customHeight="1">
      <c r="A24" s="128">
        <v>18</v>
      </c>
      <c r="B24" t="s">
        <v>757</v>
      </c>
      <c r="C24" t="s">
        <v>380</v>
      </c>
      <c r="D24" s="9">
        <v>1983</v>
      </c>
      <c r="E24" s="10" t="s">
        <v>27</v>
      </c>
      <c r="F24" s="41">
        <v>5</v>
      </c>
      <c r="G24" s="45">
        <f t="shared" si="0"/>
        <v>46</v>
      </c>
      <c r="H24" s="46">
        <f t="shared" si="1"/>
        <v>91</v>
      </c>
      <c r="S24" s="120"/>
      <c r="T24" s="8"/>
      <c r="U24" s="120"/>
      <c r="V24" s="8"/>
      <c r="W24" s="126"/>
      <c r="X24" s="50"/>
      <c r="Y24" s="122"/>
      <c r="Z24" s="43"/>
      <c r="AE24" s="120">
        <v>46</v>
      </c>
      <c r="AF24" s="8">
        <v>91</v>
      </c>
    </row>
    <row r="25" spans="1:32" ht="15" customHeight="1">
      <c r="A25" s="128">
        <v>20</v>
      </c>
      <c r="B25" t="s">
        <v>442</v>
      </c>
      <c r="C25" t="s">
        <v>487</v>
      </c>
      <c r="D25" s="9">
        <v>2001</v>
      </c>
      <c r="E25" s="10" t="s">
        <v>42</v>
      </c>
      <c r="F25" s="41">
        <v>7</v>
      </c>
      <c r="G25" s="45">
        <f t="shared" si="0"/>
        <v>43</v>
      </c>
      <c r="H25" s="46">
        <f t="shared" si="1"/>
        <v>91</v>
      </c>
      <c r="K25" s="120"/>
      <c r="L25" s="8"/>
      <c r="M25" s="120"/>
      <c r="N25" s="8"/>
      <c r="Q25" s="120"/>
      <c r="R25" s="8"/>
      <c r="S25" s="120">
        <v>43</v>
      </c>
      <c r="T25" s="8">
        <v>91</v>
      </c>
      <c r="U25" s="133"/>
      <c r="V25" s="8"/>
      <c r="W25" s="120"/>
      <c r="X25" s="8"/>
      <c r="AA25" s="120"/>
      <c r="AB25" s="8"/>
      <c r="AC25" s="120"/>
      <c r="AD25" s="8"/>
      <c r="AE25" s="120"/>
      <c r="AF25" s="43"/>
    </row>
    <row r="26" spans="1:32" ht="15" customHeight="1">
      <c r="A26" s="128">
        <v>21</v>
      </c>
      <c r="B26" t="s">
        <v>624</v>
      </c>
      <c r="C26" t="s">
        <v>77</v>
      </c>
      <c r="D26" s="9" t="s">
        <v>382</v>
      </c>
      <c r="E26" s="10" t="s">
        <v>40</v>
      </c>
      <c r="F26" s="43">
        <v>4</v>
      </c>
      <c r="G26" s="45">
        <f t="shared" si="0"/>
        <v>46</v>
      </c>
      <c r="H26" s="46">
        <f t="shared" si="1"/>
        <v>90</v>
      </c>
      <c r="I26" s="120"/>
      <c r="J26" s="8"/>
      <c r="K26" s="120"/>
      <c r="L26" s="8"/>
      <c r="M26" s="120"/>
      <c r="N26" s="8"/>
      <c r="O26" s="47"/>
      <c r="P26" s="43"/>
      <c r="Q26" s="120">
        <v>46</v>
      </c>
      <c r="R26" s="8">
        <v>90</v>
      </c>
      <c r="S26" s="120"/>
      <c r="T26" s="8"/>
      <c r="U26" s="133"/>
      <c r="V26" s="8"/>
      <c r="W26" s="120"/>
      <c r="X26" s="8"/>
      <c r="Y26" s="126"/>
      <c r="Z26" s="43"/>
      <c r="AA26" s="120"/>
      <c r="AB26" s="8"/>
      <c r="AC26" s="120"/>
      <c r="AD26" s="8"/>
    </row>
    <row r="27" spans="1:32" ht="15" customHeight="1">
      <c r="A27" s="128">
        <v>22</v>
      </c>
      <c r="B27" t="s">
        <v>381</v>
      </c>
      <c r="C27" t="s">
        <v>63</v>
      </c>
      <c r="D27" s="9">
        <v>1959</v>
      </c>
      <c r="E27" s="17" t="s">
        <v>45</v>
      </c>
      <c r="F27" s="41">
        <v>4</v>
      </c>
      <c r="G27" s="45">
        <f t="shared" si="0"/>
        <v>46</v>
      </c>
      <c r="H27" s="46">
        <f t="shared" si="1"/>
        <v>89</v>
      </c>
      <c r="I27" s="120"/>
      <c r="J27" s="8"/>
      <c r="U27" s="133"/>
      <c r="V27" s="8"/>
      <c r="AC27" s="120">
        <v>46</v>
      </c>
      <c r="AD27" s="8">
        <v>89</v>
      </c>
      <c r="AE27" s="120"/>
      <c r="AF27" s="8"/>
    </row>
    <row r="28" spans="1:32" ht="15" customHeight="1">
      <c r="A28" s="128">
        <v>23</v>
      </c>
      <c r="B28" t="s">
        <v>791</v>
      </c>
      <c r="C28" t="s">
        <v>792</v>
      </c>
      <c r="D28" s="9" t="s">
        <v>793</v>
      </c>
      <c r="E28" s="10" t="s">
        <v>42</v>
      </c>
      <c r="F28" s="41">
        <v>9</v>
      </c>
      <c r="G28" s="45">
        <f t="shared" si="0"/>
        <v>41</v>
      </c>
      <c r="H28" s="46">
        <f t="shared" si="1"/>
        <v>89</v>
      </c>
      <c r="I28" s="120"/>
      <c r="J28" s="8"/>
      <c r="U28" s="133"/>
      <c r="V28" s="8"/>
      <c r="W28" s="120"/>
      <c r="X28" s="8"/>
      <c r="AA28" s="120">
        <v>41</v>
      </c>
      <c r="AB28" s="8">
        <v>89</v>
      </c>
      <c r="AC28" s="120"/>
      <c r="AD28" s="8"/>
      <c r="AE28" s="125"/>
      <c r="AF28" s="42"/>
    </row>
    <row r="29" spans="1:32" ht="15" customHeight="1">
      <c r="A29" s="128">
        <v>24</v>
      </c>
      <c r="B29" t="s">
        <v>25</v>
      </c>
      <c r="C29" t="s">
        <v>784</v>
      </c>
      <c r="D29" s="9" t="s">
        <v>332</v>
      </c>
      <c r="E29" s="10" t="s">
        <v>45</v>
      </c>
      <c r="F29" s="43">
        <v>3</v>
      </c>
      <c r="G29" s="45">
        <f t="shared" si="0"/>
        <v>50</v>
      </c>
      <c r="H29" s="46">
        <f t="shared" si="1"/>
        <v>88</v>
      </c>
      <c r="I29" s="122"/>
      <c r="J29" s="43"/>
      <c r="K29" s="120"/>
      <c r="L29" s="8"/>
      <c r="M29" s="120"/>
      <c r="N29" s="8"/>
      <c r="O29" s="49"/>
      <c r="P29" s="50"/>
      <c r="Q29" s="120">
        <v>50</v>
      </c>
      <c r="R29" s="8">
        <v>88</v>
      </c>
      <c r="S29" s="120"/>
      <c r="T29" s="8"/>
      <c r="U29" s="133"/>
      <c r="V29" s="8"/>
      <c r="AA29" s="120"/>
      <c r="AB29" s="8"/>
      <c r="AE29" s="120"/>
      <c r="AF29" s="42"/>
    </row>
    <row r="30" spans="1:32" ht="15" customHeight="1">
      <c r="A30" s="128">
        <v>25</v>
      </c>
      <c r="B30" t="s">
        <v>794</v>
      </c>
      <c r="C30" t="s">
        <v>65</v>
      </c>
      <c r="D30" s="9" t="s">
        <v>330</v>
      </c>
      <c r="E30" s="10" t="s">
        <v>42</v>
      </c>
      <c r="G30" s="45">
        <f t="shared" si="0"/>
        <v>40</v>
      </c>
      <c r="H30" s="46">
        <f t="shared" si="1"/>
        <v>88</v>
      </c>
      <c r="S30" s="120"/>
      <c r="T30" s="8"/>
      <c r="U30" s="120"/>
      <c r="V30" s="8"/>
      <c r="W30" s="120"/>
      <c r="X30" s="8"/>
      <c r="Y30" s="120"/>
      <c r="Z30" s="8"/>
      <c r="AA30" s="120">
        <v>40</v>
      </c>
      <c r="AB30" s="8">
        <v>88</v>
      </c>
      <c r="AC30" s="120"/>
      <c r="AD30" s="8"/>
      <c r="AE30" s="120"/>
      <c r="AF30" s="8"/>
    </row>
    <row r="31" spans="1:32" ht="15" customHeight="1">
      <c r="A31" s="128">
        <v>26</v>
      </c>
      <c r="B31" t="s">
        <v>785</v>
      </c>
      <c r="C31" t="s">
        <v>786</v>
      </c>
      <c r="D31" s="9" t="s">
        <v>333</v>
      </c>
      <c r="E31" s="10" t="s">
        <v>35</v>
      </c>
      <c r="F31" s="43">
        <v>5</v>
      </c>
      <c r="G31" s="45">
        <f t="shared" si="0"/>
        <v>46</v>
      </c>
      <c r="H31" s="46">
        <f t="shared" si="1"/>
        <v>87</v>
      </c>
      <c r="I31" s="120"/>
      <c r="J31" s="8"/>
      <c r="K31" s="120"/>
      <c r="L31" s="8"/>
      <c r="M31" s="120"/>
      <c r="N31" s="42"/>
      <c r="O31" s="47"/>
      <c r="P31" s="43"/>
      <c r="Q31" s="120">
        <v>46</v>
      </c>
      <c r="R31" s="8">
        <v>87</v>
      </c>
      <c r="S31" s="120"/>
      <c r="T31" s="8"/>
      <c r="U31" s="133"/>
      <c r="V31" s="8"/>
      <c r="W31" s="125"/>
      <c r="X31" s="42"/>
      <c r="Y31" s="122"/>
      <c r="Z31" s="42"/>
      <c r="AA31" s="120"/>
      <c r="AB31" s="8"/>
      <c r="AE31" s="120"/>
      <c r="AF31" s="8"/>
    </row>
    <row r="32" spans="1:32" ht="15" customHeight="1">
      <c r="A32" s="128">
        <v>28</v>
      </c>
      <c r="B32" t="s">
        <v>452</v>
      </c>
      <c r="C32" t="s">
        <v>316</v>
      </c>
      <c r="D32" s="9">
        <v>1993</v>
      </c>
      <c r="E32" s="10" t="s">
        <v>35</v>
      </c>
      <c r="F32" s="41">
        <v>8</v>
      </c>
      <c r="G32" s="45">
        <f t="shared" si="0"/>
        <v>41</v>
      </c>
      <c r="H32" s="46">
        <f t="shared" si="1"/>
        <v>86</v>
      </c>
      <c r="K32" s="120"/>
      <c r="L32" s="8"/>
      <c r="Q32" s="120"/>
      <c r="R32" s="8"/>
      <c r="S32" s="120">
        <v>41</v>
      </c>
      <c r="T32" s="8">
        <v>86</v>
      </c>
      <c r="U32" s="133"/>
      <c r="V32" s="8"/>
      <c r="AA32" s="120"/>
      <c r="AB32" s="8"/>
      <c r="AC32" s="120"/>
      <c r="AD32" s="8"/>
      <c r="AE32" s="120"/>
      <c r="AF32" s="42"/>
    </row>
    <row r="33" spans="1:32" ht="15" customHeight="1">
      <c r="A33" s="128">
        <v>27</v>
      </c>
      <c r="B33" t="s">
        <v>457</v>
      </c>
      <c r="C33" t="s">
        <v>65</v>
      </c>
      <c r="D33" s="9">
        <v>1994</v>
      </c>
      <c r="E33" s="10" t="s">
        <v>42</v>
      </c>
      <c r="F33" s="41">
        <v>8</v>
      </c>
      <c r="G33" s="45">
        <f t="shared" si="0"/>
        <v>41</v>
      </c>
      <c r="H33" s="46">
        <f t="shared" si="1"/>
        <v>84</v>
      </c>
      <c r="S33" s="120">
        <v>41</v>
      </c>
      <c r="T33" s="8">
        <v>84</v>
      </c>
      <c r="U33" s="133"/>
      <c r="V33" s="8"/>
      <c r="AC33" s="120"/>
      <c r="AD33" s="8"/>
      <c r="AE33" s="120"/>
      <c r="AF33" s="8"/>
    </row>
    <row r="34" spans="1:32" ht="15" customHeight="1">
      <c r="A34" s="128">
        <v>29</v>
      </c>
      <c r="B34" t="s">
        <v>465</v>
      </c>
      <c r="C34" t="s">
        <v>501</v>
      </c>
      <c r="D34" s="9">
        <v>2004</v>
      </c>
      <c r="E34" s="145" t="s">
        <v>40</v>
      </c>
      <c r="F34" s="41">
        <v>3</v>
      </c>
      <c r="G34" s="45">
        <f t="shared" si="0"/>
        <v>50</v>
      </c>
      <c r="H34" s="46">
        <f t="shared" si="1"/>
        <v>82</v>
      </c>
      <c r="I34" s="120"/>
      <c r="J34" s="8"/>
      <c r="K34" s="120"/>
      <c r="L34" s="8"/>
      <c r="Q34" s="120"/>
      <c r="R34" s="8"/>
      <c r="S34" s="120">
        <v>50</v>
      </c>
      <c r="T34" s="8">
        <v>82</v>
      </c>
      <c r="U34" s="133"/>
      <c r="V34" s="8"/>
      <c r="W34" s="120"/>
      <c r="X34" s="8"/>
      <c r="Y34" s="120"/>
      <c r="Z34" s="8"/>
      <c r="AA34" s="120"/>
      <c r="AB34" s="8"/>
      <c r="AC34" s="120"/>
      <c r="AD34" s="8"/>
      <c r="AE34" s="120"/>
      <c r="AF34" s="8"/>
    </row>
    <row r="35" spans="1:32" ht="15" customHeight="1">
      <c r="A35" s="128">
        <v>30</v>
      </c>
      <c r="B35" t="s">
        <v>324</v>
      </c>
      <c r="C35" t="s">
        <v>143</v>
      </c>
      <c r="D35" s="9">
        <v>1960</v>
      </c>
      <c r="E35" s="10" t="s">
        <v>45</v>
      </c>
      <c r="F35" s="41">
        <v>5</v>
      </c>
      <c r="G35" s="45">
        <f t="shared" si="0"/>
        <v>43</v>
      </c>
      <c r="H35" s="46">
        <f t="shared" si="1"/>
        <v>81</v>
      </c>
      <c r="M35" s="120"/>
      <c r="N35" s="8"/>
      <c r="Q35" s="120"/>
      <c r="R35" s="8"/>
      <c r="S35" s="120">
        <v>43</v>
      </c>
      <c r="T35" s="8">
        <v>81</v>
      </c>
      <c r="U35" s="125"/>
      <c r="V35" s="42"/>
      <c r="W35" s="120"/>
      <c r="X35" s="8"/>
      <c r="Y35" s="120"/>
      <c r="Z35" s="8"/>
      <c r="AA35" s="120"/>
      <c r="AB35" s="8"/>
      <c r="AC35" s="120"/>
      <c r="AD35" s="8"/>
      <c r="AE35" s="120"/>
      <c r="AF35" s="8"/>
    </row>
    <row r="36" spans="1:32" ht="15" customHeight="1">
      <c r="A36" s="128">
        <v>31</v>
      </c>
      <c r="B36" t="s">
        <v>344</v>
      </c>
      <c r="C36" t="s">
        <v>77</v>
      </c>
      <c r="D36" s="9" t="s">
        <v>339</v>
      </c>
      <c r="E36" s="10" t="s">
        <v>35</v>
      </c>
      <c r="F36" s="41">
        <v>7</v>
      </c>
      <c r="G36" s="45">
        <f t="shared" si="0"/>
        <v>43</v>
      </c>
      <c r="H36" s="46">
        <f t="shared" si="1"/>
        <v>81</v>
      </c>
      <c r="M36" s="120"/>
      <c r="N36" s="8"/>
      <c r="Q36" s="120">
        <v>43</v>
      </c>
      <c r="R36" s="8">
        <v>81</v>
      </c>
      <c r="AC36" s="120"/>
      <c r="AD36" s="8"/>
      <c r="AE36" s="125"/>
      <c r="AF36" s="42"/>
    </row>
    <row r="37" spans="1:32" ht="15" customHeight="1">
      <c r="A37" s="128">
        <v>32</v>
      </c>
      <c r="B37" t="s">
        <v>787</v>
      </c>
      <c r="C37" t="s">
        <v>788</v>
      </c>
      <c r="D37" s="9" t="s">
        <v>326</v>
      </c>
      <c r="E37" s="10" t="s">
        <v>27</v>
      </c>
      <c r="F37" s="43">
        <v>6</v>
      </c>
      <c r="G37" s="45">
        <f t="shared" si="0"/>
        <v>43</v>
      </c>
      <c r="H37" s="46">
        <f t="shared" si="1"/>
        <v>80</v>
      </c>
      <c r="I37" s="122"/>
      <c r="J37" s="43"/>
      <c r="K37" s="120"/>
      <c r="L37" s="8"/>
      <c r="M37" s="120"/>
      <c r="N37" s="8"/>
      <c r="O37" s="47"/>
      <c r="P37" s="43"/>
      <c r="Q37" s="120">
        <v>43</v>
      </c>
      <c r="R37" s="8">
        <v>80</v>
      </c>
      <c r="S37" s="120"/>
      <c r="T37" s="8"/>
      <c r="U37" s="133"/>
      <c r="V37" s="8"/>
      <c r="W37" s="120"/>
      <c r="X37" s="8"/>
      <c r="Y37" s="120"/>
      <c r="Z37" s="8"/>
      <c r="AC37" s="120"/>
      <c r="AD37" s="8"/>
      <c r="AE37" s="125"/>
    </row>
    <row r="38" spans="1:32" ht="12.75" customHeight="1">
      <c r="A38" s="128">
        <v>33</v>
      </c>
      <c r="B38" t="s">
        <v>78</v>
      </c>
      <c r="C38" t="s">
        <v>401</v>
      </c>
      <c r="D38" s="9">
        <v>1980</v>
      </c>
      <c r="E38" s="10" t="s">
        <v>27</v>
      </c>
      <c r="F38" s="43">
        <v>4</v>
      </c>
      <c r="G38" s="45">
        <f t="shared" ref="G38:G70" si="2">IF((COUNT(I38:AF38)/2)&gt;=5,SUM(LARGE(I38:AF38,COUNT(I38:AF38)/2+1),LARGE(I38:AF38,COUNT(I38:AF38)/2+2),LARGE(I38:AF38,COUNT(I38:AF38)/2+3),LARGE(I38:AF38,COUNT(I38:AF38)/2+4),LARGE(I38:AF38,COUNT(I38:AF38)/2+5)),SUM(I38,K38,M38,O38,Q38,S38,U38,Y38,W38,,AA38,AC38,AE38))</f>
        <v>50</v>
      </c>
      <c r="H38" s="46">
        <f t="shared" ref="H38:H69" si="3">IF((COUNT(I38:AF38)/2)&gt;=5,SUM(LARGE(I38:AF38,1),LARGE(I38:AF38,2),LARGE(I38:AF38,3),LARGE(I38:AF38,4),LARGE(I38:AF38,5)),SUM(J38,L38,N38,P38,R38,T38,V38,X38,Z38,AB38,AD38,AF38))</f>
        <v>0</v>
      </c>
      <c r="I38" s="120"/>
      <c r="J38" s="8"/>
      <c r="K38" s="120"/>
      <c r="L38" s="8"/>
      <c r="M38" s="125"/>
      <c r="N38" s="42"/>
      <c r="O38" s="47"/>
      <c r="P38" s="43"/>
      <c r="Q38" s="120"/>
      <c r="R38" s="8"/>
      <c r="S38" s="120"/>
      <c r="T38" s="8"/>
      <c r="U38" s="133">
        <v>50</v>
      </c>
      <c r="V38" s="8"/>
      <c r="W38" s="120"/>
      <c r="X38" s="8"/>
      <c r="AC38" s="120"/>
      <c r="AD38" s="8"/>
      <c r="AE38" s="122"/>
      <c r="AF38" s="8"/>
    </row>
    <row r="39" spans="1:32" ht="12.75" customHeight="1">
      <c r="A39" s="128">
        <v>34</v>
      </c>
      <c r="B39"/>
      <c r="C39"/>
      <c r="D39" s="9"/>
      <c r="E39" s="10"/>
      <c r="G39" s="45">
        <f t="shared" si="2"/>
        <v>0</v>
      </c>
      <c r="H39" s="46">
        <f t="shared" si="3"/>
        <v>0</v>
      </c>
      <c r="M39" s="120"/>
      <c r="N39" s="8"/>
      <c r="Q39" s="120"/>
      <c r="R39" s="8"/>
      <c r="S39" s="120"/>
      <c r="T39" s="8"/>
      <c r="U39" s="133"/>
      <c r="V39" s="8"/>
      <c r="W39" s="122"/>
      <c r="X39" s="43"/>
      <c r="Y39" s="122"/>
      <c r="Z39" s="50"/>
      <c r="AA39" s="120"/>
      <c r="AB39" s="8"/>
      <c r="AC39" s="125"/>
      <c r="AD39" s="42"/>
      <c r="AE39" s="120"/>
      <c r="AF39" s="8"/>
    </row>
    <row r="40" spans="1:32" ht="12.75" customHeight="1">
      <c r="A40" s="128">
        <v>35</v>
      </c>
      <c r="B40"/>
      <c r="C40"/>
      <c r="D40" s="9"/>
      <c r="E40" s="17"/>
      <c r="F40" s="43"/>
      <c r="G40" s="45">
        <f t="shared" si="2"/>
        <v>0</v>
      </c>
      <c r="H40" s="46">
        <f t="shared" si="3"/>
        <v>0</v>
      </c>
      <c r="I40" s="122"/>
      <c r="J40" s="43"/>
      <c r="K40" s="122"/>
      <c r="L40" s="43"/>
      <c r="M40" s="122"/>
      <c r="N40" s="43"/>
      <c r="O40" s="49"/>
      <c r="P40" s="50"/>
      <c r="Q40" s="120"/>
      <c r="R40" s="8"/>
      <c r="S40" s="120"/>
      <c r="T40" s="8"/>
      <c r="U40" s="120"/>
      <c r="V40" s="8"/>
      <c r="W40" s="120"/>
      <c r="X40" s="8"/>
      <c r="Y40" s="120"/>
      <c r="Z40" s="8"/>
      <c r="AA40" s="120"/>
      <c r="AB40" s="8"/>
      <c r="AC40" s="120"/>
      <c r="AD40" s="8"/>
    </row>
    <row r="41" spans="1:32" ht="12.75" customHeight="1">
      <c r="A41" s="128">
        <v>36</v>
      </c>
      <c r="B41"/>
      <c r="C41"/>
      <c r="D41" s="9"/>
      <c r="E41" s="10"/>
      <c r="G41" s="45">
        <f t="shared" si="2"/>
        <v>0</v>
      </c>
      <c r="H41" s="46">
        <f t="shared" si="3"/>
        <v>0</v>
      </c>
      <c r="K41" s="120"/>
      <c r="L41" s="8"/>
      <c r="Q41" s="120"/>
      <c r="R41" s="8"/>
      <c r="U41" s="133"/>
      <c r="V41" s="8"/>
      <c r="W41" s="120"/>
      <c r="X41" s="8"/>
      <c r="Y41" s="120"/>
      <c r="Z41" s="8"/>
      <c r="AA41" s="120"/>
      <c r="AB41" s="8"/>
      <c r="AC41" s="120"/>
      <c r="AD41" s="8"/>
      <c r="AE41" s="120"/>
      <c r="AF41" s="8"/>
    </row>
    <row r="42" spans="1:32" ht="12.75" customHeight="1">
      <c r="A42" s="128">
        <v>37</v>
      </c>
      <c r="B42"/>
      <c r="C42"/>
      <c r="D42" s="9"/>
      <c r="E42" s="10"/>
      <c r="G42" s="45">
        <f t="shared" si="2"/>
        <v>0</v>
      </c>
      <c r="H42" s="46">
        <f t="shared" si="3"/>
        <v>0</v>
      </c>
      <c r="I42" s="120"/>
      <c r="J42" s="8"/>
      <c r="S42" s="120"/>
      <c r="T42" s="8"/>
      <c r="U42" s="133"/>
      <c r="V42" s="8"/>
      <c r="W42" s="120"/>
      <c r="X42" s="8"/>
      <c r="AA42" s="120"/>
      <c r="AB42" s="8"/>
      <c r="AC42" s="122"/>
      <c r="AD42" s="43"/>
      <c r="AE42" s="120"/>
      <c r="AF42" s="43"/>
    </row>
    <row r="43" spans="1:32" ht="12.75" customHeight="1">
      <c r="A43" s="128">
        <v>38</v>
      </c>
      <c r="B43"/>
      <c r="C43"/>
      <c r="D43" s="9"/>
      <c r="E43" s="10"/>
      <c r="G43" s="45">
        <f t="shared" si="2"/>
        <v>0</v>
      </c>
      <c r="H43" s="46">
        <f t="shared" si="3"/>
        <v>0</v>
      </c>
      <c r="W43" s="120"/>
      <c r="X43" s="8"/>
      <c r="Y43" s="120"/>
      <c r="Z43" s="8"/>
      <c r="AE43" s="120"/>
      <c r="AF43" s="8"/>
    </row>
    <row r="44" spans="1:32" ht="12.75" customHeight="1">
      <c r="A44" s="128">
        <v>39</v>
      </c>
      <c r="B44"/>
      <c r="C44"/>
      <c r="D44" s="9"/>
      <c r="E44" s="10"/>
      <c r="G44" s="45">
        <f t="shared" si="2"/>
        <v>0</v>
      </c>
      <c r="H44" s="46">
        <f t="shared" si="3"/>
        <v>0</v>
      </c>
      <c r="K44" s="120"/>
      <c r="L44" s="8"/>
      <c r="M44" s="120"/>
      <c r="N44" s="8"/>
      <c r="Q44" s="120"/>
      <c r="R44" s="8"/>
      <c r="S44" s="120"/>
      <c r="T44" s="8"/>
      <c r="U44" s="133"/>
      <c r="V44" s="8"/>
      <c r="W44" s="120"/>
      <c r="X44" s="8"/>
      <c r="Y44" s="120"/>
      <c r="Z44" s="8"/>
      <c r="AA44" s="120"/>
      <c r="AB44" s="8"/>
      <c r="AC44" s="122"/>
      <c r="AD44" s="43"/>
      <c r="AE44" s="120"/>
      <c r="AF44" s="8"/>
    </row>
    <row r="45" spans="1:32" ht="12.75" customHeight="1">
      <c r="A45" s="128">
        <v>40</v>
      </c>
      <c r="B45"/>
      <c r="C45"/>
      <c r="D45" s="9"/>
      <c r="E45" s="10"/>
      <c r="F45" s="43"/>
      <c r="G45" s="45">
        <f t="shared" si="2"/>
        <v>0</v>
      </c>
      <c r="H45" s="46">
        <f t="shared" si="3"/>
        <v>0</v>
      </c>
      <c r="I45" s="120"/>
      <c r="J45" s="8"/>
      <c r="K45" s="125"/>
      <c r="L45" s="42"/>
      <c r="M45" s="120"/>
      <c r="N45" s="8"/>
      <c r="O45" s="48"/>
      <c r="P45" s="42"/>
      <c r="Q45" s="120"/>
      <c r="R45" s="8"/>
      <c r="S45" s="120"/>
      <c r="T45" s="8"/>
      <c r="U45" s="133"/>
      <c r="V45" s="8"/>
      <c r="W45" s="120"/>
      <c r="X45" s="8"/>
      <c r="Y45" s="120"/>
      <c r="Z45" s="8"/>
      <c r="AA45" s="120"/>
      <c r="AB45" s="8"/>
      <c r="AC45" s="122"/>
      <c r="AD45" s="43"/>
      <c r="AE45" s="120"/>
      <c r="AF45" s="8"/>
    </row>
    <row r="46" spans="1:32" ht="12.75" customHeight="1">
      <c r="A46" s="128">
        <v>41</v>
      </c>
      <c r="B46"/>
      <c r="C46"/>
      <c r="D46" s="9"/>
      <c r="E46" s="10"/>
      <c r="G46" s="45">
        <f t="shared" si="2"/>
        <v>0</v>
      </c>
      <c r="H46" s="46">
        <f t="shared" si="3"/>
        <v>0</v>
      </c>
      <c r="M46" s="120"/>
      <c r="N46" s="8"/>
      <c r="Q46" s="120"/>
      <c r="R46" s="8"/>
      <c r="W46" s="125"/>
      <c r="X46" s="42"/>
      <c r="Y46" s="122"/>
      <c r="Z46" s="43"/>
      <c r="AA46" s="120"/>
      <c r="AB46" s="8"/>
      <c r="AC46" s="120"/>
      <c r="AD46" s="8"/>
      <c r="AE46" s="120"/>
      <c r="AF46" s="8"/>
    </row>
    <row r="47" spans="1:32" ht="12.75" customHeight="1">
      <c r="A47" s="128">
        <v>42</v>
      </c>
      <c r="B47"/>
      <c r="C47"/>
      <c r="D47" s="9"/>
      <c r="E47" s="10"/>
      <c r="G47" s="45">
        <f t="shared" si="2"/>
        <v>0</v>
      </c>
      <c r="H47" s="46">
        <f t="shared" si="3"/>
        <v>0</v>
      </c>
      <c r="K47" s="120"/>
      <c r="L47" s="8"/>
      <c r="Q47" s="120"/>
      <c r="R47" s="8"/>
      <c r="S47" s="120"/>
      <c r="T47" s="8"/>
      <c r="U47" s="133"/>
      <c r="V47" s="8"/>
      <c r="W47" s="120"/>
      <c r="X47" s="8"/>
      <c r="Y47" s="120"/>
      <c r="Z47" s="8"/>
      <c r="AA47" s="120"/>
      <c r="AB47" s="8"/>
      <c r="AC47" s="120"/>
      <c r="AD47" s="8"/>
      <c r="AE47" s="120"/>
      <c r="AF47" s="8"/>
    </row>
    <row r="48" spans="1:32" ht="12.75" customHeight="1">
      <c r="A48" s="128">
        <v>43</v>
      </c>
      <c r="B48"/>
      <c r="C48"/>
      <c r="D48" s="9"/>
      <c r="E48" s="17"/>
      <c r="G48" s="45">
        <f t="shared" si="2"/>
        <v>0</v>
      </c>
      <c r="H48" s="46">
        <f t="shared" si="3"/>
        <v>0</v>
      </c>
      <c r="U48" s="133"/>
      <c r="V48" s="8"/>
      <c r="AC48" s="120"/>
      <c r="AD48" s="8"/>
      <c r="AE48" s="120"/>
      <c r="AF48" s="8"/>
    </row>
    <row r="49" spans="1:32" ht="12.75" customHeight="1">
      <c r="A49" s="128">
        <v>44</v>
      </c>
      <c r="B49"/>
      <c r="C49"/>
      <c r="D49" s="9"/>
      <c r="E49" s="10"/>
      <c r="G49" s="45">
        <f t="shared" si="2"/>
        <v>0</v>
      </c>
      <c r="H49" s="46">
        <f t="shared" si="3"/>
        <v>0</v>
      </c>
      <c r="K49" s="120"/>
      <c r="L49" s="8"/>
      <c r="Q49" s="120"/>
      <c r="R49" s="8"/>
      <c r="S49" s="120"/>
      <c r="T49" s="8"/>
      <c r="U49" s="133"/>
      <c r="V49" s="8"/>
      <c r="W49" s="120"/>
      <c r="X49" s="8"/>
      <c r="Y49" s="120"/>
      <c r="Z49" s="8"/>
      <c r="AC49" s="120"/>
      <c r="AD49" s="8"/>
    </row>
    <row r="50" spans="1:32" ht="12.75" customHeight="1">
      <c r="A50" s="128">
        <v>45</v>
      </c>
      <c r="B50"/>
      <c r="C50"/>
      <c r="D50" s="9"/>
      <c r="E50" s="10"/>
      <c r="F50" s="43"/>
      <c r="G50" s="45">
        <f t="shared" si="2"/>
        <v>0</v>
      </c>
      <c r="H50" s="46">
        <f t="shared" si="3"/>
        <v>0</v>
      </c>
      <c r="I50" s="120"/>
      <c r="J50" s="8"/>
      <c r="K50" s="120"/>
      <c r="L50" s="8"/>
      <c r="M50" s="122"/>
      <c r="N50" s="43"/>
      <c r="O50" s="47"/>
      <c r="P50" s="43"/>
      <c r="Q50" s="120"/>
      <c r="R50" s="8"/>
      <c r="S50" s="120"/>
      <c r="T50" s="8"/>
      <c r="U50" s="133"/>
      <c r="V50" s="8"/>
      <c r="W50" s="120"/>
      <c r="X50" s="8"/>
      <c r="AA50" s="120"/>
      <c r="AB50" s="8"/>
      <c r="AC50" s="120"/>
      <c r="AD50" s="8"/>
      <c r="AE50" s="120"/>
      <c r="AF50" s="8"/>
    </row>
    <row r="51" spans="1:32" ht="12.75" customHeight="1">
      <c r="A51" s="128">
        <v>46</v>
      </c>
      <c r="B51"/>
      <c r="C51"/>
      <c r="D51" s="9"/>
      <c r="E51" s="10"/>
      <c r="G51" s="45">
        <f t="shared" si="2"/>
        <v>0</v>
      </c>
      <c r="H51" s="46">
        <f t="shared" si="3"/>
        <v>0</v>
      </c>
      <c r="W51" s="120"/>
      <c r="X51" s="8"/>
      <c r="Y51" s="120"/>
      <c r="Z51" s="8"/>
      <c r="AA51" s="120"/>
      <c r="AB51" s="8"/>
      <c r="AC51" s="125"/>
      <c r="AD51" s="42"/>
      <c r="AE51" s="120"/>
      <c r="AF51" s="8"/>
    </row>
    <row r="52" spans="1:32" ht="12.75" customHeight="1">
      <c r="A52" s="128">
        <v>47</v>
      </c>
      <c r="B52"/>
      <c r="C52"/>
      <c r="D52" s="9"/>
      <c r="E52" s="10"/>
      <c r="G52" s="45">
        <f t="shared" si="2"/>
        <v>0</v>
      </c>
      <c r="H52" s="46">
        <f t="shared" si="3"/>
        <v>0</v>
      </c>
      <c r="K52" s="120"/>
      <c r="L52" s="8"/>
      <c r="S52" s="120"/>
      <c r="T52" s="8"/>
      <c r="U52" s="133"/>
      <c r="V52" s="8"/>
      <c r="AA52" s="120"/>
      <c r="AB52" s="8"/>
      <c r="AE52" s="125"/>
      <c r="AF52" s="42"/>
    </row>
    <row r="53" spans="1:32" ht="12.75" customHeight="1">
      <c r="A53" s="128">
        <v>48</v>
      </c>
      <c r="B53"/>
      <c r="C53"/>
      <c r="D53" s="9"/>
      <c r="E53" s="10"/>
      <c r="G53" s="45">
        <f t="shared" si="2"/>
        <v>0</v>
      </c>
      <c r="H53" s="46">
        <f t="shared" si="3"/>
        <v>0</v>
      </c>
      <c r="K53" s="120"/>
      <c r="L53" s="8"/>
      <c r="S53" s="120"/>
      <c r="T53" s="8"/>
      <c r="U53" s="120"/>
      <c r="V53" s="8"/>
      <c r="W53" s="120"/>
      <c r="X53" s="8"/>
      <c r="Z53" s="43"/>
      <c r="AA53" s="120"/>
      <c r="AB53" s="8"/>
      <c r="AC53" s="120"/>
      <c r="AD53" s="8"/>
      <c r="AE53" s="120"/>
      <c r="AF53" s="8"/>
    </row>
    <row r="54" spans="1:32" ht="12.75" customHeight="1">
      <c r="A54" s="128">
        <v>50</v>
      </c>
      <c r="B54"/>
      <c r="C54"/>
      <c r="D54" s="9"/>
      <c r="E54" s="17"/>
      <c r="F54" s="43"/>
      <c r="G54" s="45">
        <f t="shared" si="2"/>
        <v>0</v>
      </c>
      <c r="H54" s="46">
        <f t="shared" si="3"/>
        <v>0</v>
      </c>
      <c r="I54" s="120"/>
      <c r="J54" s="8"/>
      <c r="K54" s="120"/>
      <c r="L54" s="8"/>
      <c r="M54" s="120"/>
      <c r="N54" s="42"/>
      <c r="O54" s="48"/>
      <c r="P54" s="42"/>
      <c r="Q54" s="120"/>
      <c r="R54" s="8"/>
      <c r="S54" s="122"/>
      <c r="T54" s="42"/>
      <c r="U54" s="125"/>
      <c r="V54" s="42"/>
      <c r="W54" s="125"/>
      <c r="X54" s="42"/>
      <c r="Y54" s="122"/>
      <c r="Z54" s="43"/>
      <c r="AA54" s="125"/>
      <c r="AB54" s="42"/>
      <c r="AC54" s="120"/>
      <c r="AD54" s="8"/>
    </row>
    <row r="55" spans="1:32" ht="12.75" customHeight="1">
      <c r="A55" s="128">
        <v>49</v>
      </c>
      <c r="B55"/>
      <c r="C55"/>
      <c r="D55" s="9"/>
      <c r="E55" s="10"/>
      <c r="F55" s="43"/>
      <c r="G55" s="45">
        <f t="shared" si="2"/>
        <v>0</v>
      </c>
      <c r="H55" s="46">
        <f t="shared" si="3"/>
        <v>0</v>
      </c>
      <c r="I55" s="126"/>
      <c r="J55" s="50"/>
      <c r="K55" s="126"/>
      <c r="L55" s="50"/>
      <c r="M55" s="120"/>
      <c r="N55" s="50"/>
      <c r="O55" s="49"/>
      <c r="P55" s="50"/>
      <c r="Q55" s="120"/>
      <c r="R55" s="8"/>
      <c r="S55" s="120"/>
      <c r="T55" s="8"/>
      <c r="U55" s="120"/>
      <c r="V55" s="8"/>
      <c r="W55" s="126"/>
      <c r="X55" s="50"/>
      <c r="Y55" s="126"/>
      <c r="Z55" s="50"/>
      <c r="AC55" s="120"/>
      <c r="AD55" s="8"/>
      <c r="AE55" s="120"/>
      <c r="AF55" s="8"/>
    </row>
    <row r="56" spans="1:32" ht="12.75" customHeight="1">
      <c r="A56" s="128">
        <v>51</v>
      </c>
      <c r="B56"/>
      <c r="C56"/>
      <c r="D56" s="9"/>
      <c r="E56" s="10"/>
      <c r="F56" s="43"/>
      <c r="G56" s="45">
        <f t="shared" si="2"/>
        <v>0</v>
      </c>
      <c r="H56" s="46">
        <f t="shared" si="3"/>
        <v>0</v>
      </c>
      <c r="I56" s="120"/>
      <c r="J56" s="8"/>
      <c r="K56" s="120"/>
      <c r="L56" s="8"/>
      <c r="M56" s="120"/>
      <c r="N56" s="8"/>
      <c r="O56" s="49"/>
      <c r="P56" s="50"/>
      <c r="Q56" s="120"/>
      <c r="R56" s="8"/>
      <c r="S56" s="120"/>
      <c r="T56" s="8"/>
      <c r="U56" s="133"/>
      <c r="V56" s="8"/>
      <c r="W56" s="126"/>
      <c r="X56" s="50"/>
      <c r="Y56" s="122"/>
      <c r="Z56" s="42"/>
      <c r="AC56" s="120"/>
      <c r="AD56" s="8"/>
      <c r="AF56" s="43"/>
    </row>
    <row r="57" spans="1:32" ht="12.75" customHeight="1">
      <c r="A57" s="128">
        <v>52</v>
      </c>
      <c r="B57"/>
      <c r="C57"/>
      <c r="D57" s="9"/>
      <c r="E57" s="10"/>
      <c r="G57" s="45">
        <f t="shared" si="2"/>
        <v>0</v>
      </c>
      <c r="H57" s="46">
        <f t="shared" si="3"/>
        <v>0</v>
      </c>
      <c r="K57" s="120"/>
      <c r="L57" s="8"/>
      <c r="W57" s="120"/>
      <c r="X57" s="8"/>
      <c r="AA57" s="120"/>
      <c r="AB57" s="8"/>
      <c r="AC57" s="122"/>
      <c r="AD57" s="43"/>
    </row>
    <row r="58" spans="1:32" ht="12.75" customHeight="1">
      <c r="A58" s="128">
        <v>53</v>
      </c>
      <c r="B58" s="146"/>
      <c r="C58" s="151"/>
      <c r="D58" s="9"/>
      <c r="E58" s="10"/>
      <c r="F58" s="43"/>
      <c r="G58" s="45">
        <f t="shared" si="2"/>
        <v>0</v>
      </c>
      <c r="H58" s="46">
        <f t="shared" si="3"/>
        <v>0</v>
      </c>
      <c r="I58" s="120"/>
      <c r="J58" s="8"/>
      <c r="K58" s="120"/>
      <c r="L58" s="8"/>
      <c r="M58" s="120"/>
      <c r="N58" s="8"/>
      <c r="O58" s="47"/>
      <c r="P58" s="43"/>
      <c r="Q58" s="120"/>
      <c r="R58" s="8"/>
      <c r="S58" s="120"/>
      <c r="T58" s="8"/>
      <c r="U58" s="133"/>
      <c r="V58" s="8"/>
      <c r="AA58" s="120"/>
      <c r="AB58" s="8"/>
      <c r="AE58" s="125"/>
      <c r="AF58" s="42"/>
    </row>
    <row r="59" spans="1:32" ht="12.75" customHeight="1">
      <c r="A59" s="128">
        <v>54</v>
      </c>
      <c r="B59"/>
      <c r="C59"/>
      <c r="D59" s="9"/>
      <c r="E59" s="10"/>
      <c r="F59" s="44"/>
      <c r="G59" s="45">
        <f t="shared" si="2"/>
        <v>0</v>
      </c>
      <c r="H59" s="46">
        <f t="shared" si="3"/>
        <v>0</v>
      </c>
      <c r="I59" s="120"/>
      <c r="J59" s="8"/>
      <c r="K59" s="120"/>
      <c r="L59" s="8"/>
      <c r="M59" s="122"/>
      <c r="N59" s="43"/>
      <c r="O59" s="47"/>
      <c r="P59" s="43"/>
      <c r="Q59" s="120"/>
      <c r="R59" s="8"/>
      <c r="S59" s="120"/>
      <c r="T59" s="8"/>
      <c r="U59" s="133"/>
      <c r="V59" s="8"/>
      <c r="W59" s="120"/>
      <c r="X59" s="8"/>
      <c r="Y59" s="120"/>
      <c r="Z59" s="8"/>
      <c r="AA59" s="120"/>
      <c r="AB59" s="8"/>
      <c r="AE59" s="120"/>
      <c r="AF59" s="8"/>
    </row>
    <row r="60" spans="1:32" ht="12.75" customHeight="1">
      <c r="A60" s="128">
        <v>55</v>
      </c>
      <c r="B60"/>
      <c r="C60"/>
      <c r="D60" s="9"/>
      <c r="E60" s="10"/>
      <c r="G60" s="45">
        <f t="shared" si="2"/>
        <v>0</v>
      </c>
      <c r="H60" s="46">
        <f t="shared" si="3"/>
        <v>0</v>
      </c>
      <c r="K60" s="120"/>
      <c r="L60" s="8"/>
      <c r="M60" s="120"/>
      <c r="N60" s="8"/>
      <c r="Q60" s="120"/>
      <c r="R60" s="8"/>
      <c r="S60" s="120"/>
      <c r="T60" s="8"/>
      <c r="U60" s="133"/>
      <c r="V60" s="8"/>
      <c r="W60" s="120"/>
      <c r="X60" s="8"/>
      <c r="AA60" s="120"/>
      <c r="AB60" s="8"/>
      <c r="AC60" s="120"/>
      <c r="AD60" s="8"/>
      <c r="AE60" s="125"/>
      <c r="AF60" s="42"/>
    </row>
    <row r="61" spans="1:32" ht="12.75" customHeight="1">
      <c r="A61" s="128">
        <v>56</v>
      </c>
      <c r="B61"/>
      <c r="C61"/>
      <c r="D61" s="9"/>
      <c r="E61" s="10"/>
      <c r="G61" s="45">
        <f t="shared" si="2"/>
        <v>0</v>
      </c>
      <c r="H61" s="46">
        <f t="shared" si="3"/>
        <v>0</v>
      </c>
      <c r="K61" s="120"/>
      <c r="L61" s="8"/>
      <c r="Q61" s="120"/>
      <c r="R61" s="8"/>
      <c r="S61" s="120"/>
      <c r="T61" s="8"/>
      <c r="U61" s="133"/>
      <c r="V61" s="8"/>
      <c r="W61" s="122"/>
      <c r="X61" s="43"/>
      <c r="Y61" s="125"/>
      <c r="Z61" s="43"/>
      <c r="AA61" s="120"/>
      <c r="AB61" s="8"/>
      <c r="AC61" s="125"/>
      <c r="AD61" s="42"/>
    </row>
    <row r="62" spans="1:32" ht="12.75" customHeight="1">
      <c r="A62" s="128">
        <v>57</v>
      </c>
      <c r="B62"/>
      <c r="C62"/>
      <c r="D62" s="9"/>
      <c r="E62" s="10"/>
      <c r="F62" s="43"/>
      <c r="G62" s="45">
        <f t="shared" si="2"/>
        <v>0</v>
      </c>
      <c r="H62" s="46">
        <f t="shared" si="3"/>
        <v>0</v>
      </c>
      <c r="I62" s="120"/>
      <c r="J62" s="8"/>
      <c r="K62" s="126"/>
      <c r="L62" s="50"/>
      <c r="M62" s="120"/>
      <c r="N62" s="42"/>
      <c r="O62" s="47"/>
      <c r="P62" s="43"/>
      <c r="Q62" s="126"/>
      <c r="R62" s="50"/>
      <c r="S62" s="120"/>
      <c r="T62" s="8"/>
      <c r="U62" s="125"/>
      <c r="V62" s="42"/>
      <c r="AC62" s="120"/>
      <c r="AD62" s="8"/>
      <c r="AE62" s="120"/>
      <c r="AF62" s="8"/>
    </row>
    <row r="63" spans="1:32" ht="12.75" customHeight="1">
      <c r="A63" s="128">
        <v>58</v>
      </c>
      <c r="B63"/>
      <c r="C63"/>
      <c r="D63" s="9"/>
      <c r="E63" s="10"/>
      <c r="G63" s="45">
        <f t="shared" si="2"/>
        <v>0</v>
      </c>
      <c r="H63" s="46">
        <f t="shared" si="3"/>
        <v>0</v>
      </c>
      <c r="Q63" s="120"/>
      <c r="R63" s="8"/>
      <c r="S63" s="120"/>
      <c r="T63" s="8"/>
      <c r="U63" s="133"/>
      <c r="V63" s="8"/>
      <c r="W63" s="120"/>
      <c r="X63" s="8"/>
      <c r="AA63" s="120"/>
      <c r="AB63" s="8"/>
      <c r="AE63" s="120"/>
      <c r="AF63" s="8"/>
    </row>
    <row r="64" spans="1:32" ht="12.75" customHeight="1">
      <c r="A64" s="128">
        <v>59</v>
      </c>
      <c r="B64"/>
      <c r="C64"/>
      <c r="D64" s="9"/>
      <c r="E64" s="10"/>
      <c r="G64" s="45">
        <f t="shared" si="2"/>
        <v>0</v>
      </c>
      <c r="H64" s="46">
        <f t="shared" si="3"/>
        <v>0</v>
      </c>
      <c r="M64" s="120"/>
      <c r="N64" s="8"/>
      <c r="Q64" s="120"/>
      <c r="R64" s="8"/>
      <c r="W64" s="120"/>
      <c r="X64" s="8"/>
      <c r="Y64" s="120"/>
      <c r="Z64" s="8"/>
      <c r="AA64" s="120"/>
      <c r="AB64" s="8"/>
      <c r="AC64" s="120"/>
      <c r="AD64" s="8"/>
    </row>
    <row r="65" spans="1:32" ht="12.75" customHeight="1">
      <c r="A65" s="128">
        <v>60</v>
      </c>
      <c r="B65" s="157"/>
      <c r="C65" s="158"/>
      <c r="D65" s="9"/>
      <c r="E65" s="10"/>
      <c r="F65" s="43"/>
      <c r="G65" s="45">
        <f t="shared" si="2"/>
        <v>0</v>
      </c>
      <c r="H65" s="46">
        <f t="shared" si="3"/>
        <v>0</v>
      </c>
      <c r="I65" s="126"/>
      <c r="J65" s="50"/>
      <c r="K65" s="120"/>
      <c r="L65" s="8"/>
      <c r="M65" s="120"/>
      <c r="N65" s="8"/>
      <c r="O65" s="49"/>
      <c r="P65" s="50"/>
      <c r="Q65" s="122"/>
      <c r="R65" s="43"/>
      <c r="S65" s="120"/>
      <c r="T65" s="8"/>
      <c r="U65" s="133"/>
      <c r="V65" s="8"/>
      <c r="AA65" s="120"/>
      <c r="AB65" s="8"/>
      <c r="AC65" s="120"/>
      <c r="AD65" s="8"/>
      <c r="AE65" s="120"/>
      <c r="AF65" s="8"/>
    </row>
    <row r="66" spans="1:32" ht="12.75" customHeight="1">
      <c r="A66" s="128">
        <v>61</v>
      </c>
      <c r="B66" s="157"/>
      <c r="C66" s="177"/>
      <c r="D66" s="9"/>
      <c r="E66" s="10"/>
      <c r="F66" s="43"/>
      <c r="G66" s="45">
        <f t="shared" si="2"/>
        <v>0</v>
      </c>
      <c r="H66" s="46">
        <f t="shared" si="3"/>
        <v>0</v>
      </c>
      <c r="I66" s="122"/>
      <c r="J66" s="43"/>
      <c r="K66" s="120"/>
      <c r="L66" s="8"/>
      <c r="M66" s="126"/>
      <c r="N66" s="50"/>
      <c r="O66" s="47"/>
      <c r="P66" s="43"/>
      <c r="Q66" s="125"/>
      <c r="R66" s="42"/>
      <c r="S66" s="120"/>
      <c r="T66" s="8"/>
      <c r="U66" s="122"/>
      <c r="V66" s="43"/>
      <c r="W66" s="122"/>
      <c r="X66" s="43"/>
      <c r="Z66" s="42"/>
    </row>
    <row r="67" spans="1:32" ht="12.75" customHeight="1">
      <c r="A67" s="128">
        <v>62</v>
      </c>
      <c r="B67" s="157"/>
      <c r="C67" s="158"/>
      <c r="D67" s="9"/>
      <c r="E67" s="10"/>
      <c r="G67" s="45">
        <f t="shared" si="2"/>
        <v>0</v>
      </c>
      <c r="H67" s="46">
        <f t="shared" si="3"/>
        <v>0</v>
      </c>
      <c r="I67" s="120"/>
      <c r="J67" s="8"/>
      <c r="K67" s="120"/>
      <c r="L67" s="8"/>
      <c r="U67" s="133"/>
      <c r="V67" s="8"/>
      <c r="W67" s="120"/>
      <c r="X67" s="8"/>
      <c r="Y67" s="120"/>
      <c r="Z67" s="8"/>
      <c r="AA67" s="120"/>
      <c r="AB67" s="8"/>
      <c r="AE67" s="120"/>
      <c r="AF67" s="43"/>
    </row>
    <row r="68" spans="1:32" ht="12.75" customHeight="1">
      <c r="A68" s="128">
        <v>63</v>
      </c>
      <c r="B68"/>
      <c r="C68"/>
      <c r="D68" s="9"/>
      <c r="E68" s="10"/>
      <c r="G68" s="45">
        <f t="shared" si="2"/>
        <v>0</v>
      </c>
      <c r="H68" s="46">
        <f t="shared" si="3"/>
        <v>0</v>
      </c>
      <c r="U68" s="133"/>
      <c r="V68" s="8"/>
      <c r="W68" s="120"/>
      <c r="X68" s="8"/>
      <c r="AA68" s="120"/>
      <c r="AB68" s="8"/>
      <c r="AC68" s="120"/>
      <c r="AD68" s="8"/>
      <c r="AE68" s="120"/>
      <c r="AF68" s="8"/>
    </row>
    <row r="69" spans="1:32" ht="12.75" customHeight="1">
      <c r="A69" s="128">
        <v>64</v>
      </c>
      <c r="B69" s="157"/>
      <c r="C69" s="177"/>
      <c r="D69" s="9"/>
      <c r="E69" s="10"/>
      <c r="G69" s="45">
        <f t="shared" si="2"/>
        <v>0</v>
      </c>
      <c r="H69" s="46">
        <f t="shared" si="3"/>
        <v>0</v>
      </c>
      <c r="Q69" s="120"/>
      <c r="R69" s="8"/>
      <c r="S69" s="120"/>
      <c r="T69" s="42"/>
      <c r="U69" s="120"/>
      <c r="V69" s="8"/>
      <c r="W69" s="120"/>
      <c r="X69" s="8"/>
      <c r="Y69" s="120"/>
      <c r="Z69" s="8"/>
    </row>
    <row r="70" spans="1:32" ht="12.75" customHeight="1">
      <c r="A70" s="128">
        <v>66</v>
      </c>
      <c r="B70" s="157"/>
      <c r="C70" s="158"/>
      <c r="D70" s="9"/>
      <c r="E70" s="10"/>
      <c r="F70" s="43"/>
      <c r="G70" s="45">
        <f t="shared" si="2"/>
        <v>0</v>
      </c>
      <c r="H70" s="46">
        <f t="shared" ref="H70:H101" si="4">IF((COUNT(I70:AF70)/2)&gt;=5,SUM(LARGE(I70:AF70,1),LARGE(I70:AF70,2),LARGE(I70:AF70,3),LARGE(I70:AF70,4),LARGE(I70:AF70,5)),SUM(J70,L70,N70,P70,R70,T70,V70,X70,Z70,AB70,AD70,AF70))</f>
        <v>0</v>
      </c>
      <c r="I70" s="120"/>
      <c r="J70" s="8"/>
      <c r="K70" s="120"/>
      <c r="L70" s="8"/>
      <c r="M70" s="120"/>
      <c r="N70" s="8"/>
      <c r="O70" s="48"/>
      <c r="P70" s="42"/>
      <c r="Q70" s="120"/>
      <c r="R70" s="8"/>
      <c r="S70" s="120"/>
      <c r="T70" s="8"/>
      <c r="U70" s="133"/>
      <c r="V70" s="8"/>
      <c r="W70" s="120"/>
      <c r="X70" s="8"/>
      <c r="AA70" s="120"/>
      <c r="AB70" s="8"/>
      <c r="AC70" s="120"/>
      <c r="AD70" s="8"/>
      <c r="AE70" s="120"/>
      <c r="AF70" s="8"/>
    </row>
    <row r="71" spans="1:32" ht="12.75" customHeight="1">
      <c r="A71" s="128">
        <v>65</v>
      </c>
      <c r="B71"/>
      <c r="C71"/>
      <c r="D71" s="9"/>
      <c r="E71" s="10"/>
      <c r="F71" s="43"/>
      <c r="G71" s="45">
        <f t="shared" ref="G71:G94" si="5">IF((COUNT(I71:AF71)/2)&gt;=5,SUM(LARGE(I71:AF71,COUNT(I71:AF71)/2+1),LARGE(I71:AF71,COUNT(I71:AF71)/2+2),LARGE(I71:AF71,COUNT(I71:AF71)/2+3),LARGE(I71:AF71,COUNT(I71:AF71)/2+4),LARGE(I71:AF71,COUNT(I71:AF71)/2+5)),SUM(I71,K71,M71,O71,Q71,S71,U71,Y71,W71,,AA71,AC71,AE71))</f>
        <v>0</v>
      </c>
      <c r="H71" s="46">
        <f t="shared" ref="H71:H94" si="6">IF((COUNT(I71:AF71)/2)&gt;=5,SUM(LARGE(I71:AF71,1),LARGE(I71:AF71,2),LARGE(I71:AF71,3),LARGE(I71:AF71,4),LARGE(I71:AF71,5)),SUM(J71,L71,N71,P71,R71,T71,V71,X71,Z71,AB71,AD71,AF71))</f>
        <v>0</v>
      </c>
      <c r="I71" s="122"/>
      <c r="J71" s="43"/>
      <c r="K71" s="122"/>
      <c r="L71" s="43"/>
      <c r="M71" s="125"/>
      <c r="N71" s="42"/>
      <c r="O71" s="48"/>
      <c r="P71" s="42"/>
      <c r="Q71" s="120"/>
      <c r="R71" s="8"/>
      <c r="S71" s="122"/>
      <c r="T71" s="43"/>
      <c r="U71" s="122"/>
      <c r="V71" s="43"/>
      <c r="W71" s="122"/>
      <c r="X71" s="43"/>
      <c r="Y71" s="122"/>
      <c r="Z71" s="43"/>
    </row>
    <row r="72" spans="1:32" ht="12.75" customHeight="1">
      <c r="A72" s="128">
        <v>67</v>
      </c>
      <c r="B72"/>
      <c r="C72"/>
      <c r="D72" s="9"/>
      <c r="E72" s="10"/>
      <c r="G72" s="45">
        <f t="shared" si="5"/>
        <v>0</v>
      </c>
      <c r="H72" s="46">
        <f t="shared" si="6"/>
        <v>0</v>
      </c>
      <c r="S72" s="120"/>
      <c r="T72" s="8"/>
    </row>
    <row r="73" spans="1:32" ht="12.75" customHeight="1">
      <c r="A73" s="128">
        <v>68</v>
      </c>
      <c r="B73" s="131"/>
      <c r="C73" s="131"/>
      <c r="D73" s="140"/>
      <c r="E73" s="130"/>
      <c r="G73" s="45">
        <f t="shared" si="5"/>
        <v>0</v>
      </c>
      <c r="H73" s="46">
        <f t="shared" si="6"/>
        <v>0</v>
      </c>
      <c r="U73" s="133"/>
      <c r="V73" s="8"/>
    </row>
    <row r="74" spans="1:32" ht="12.75" customHeight="1">
      <c r="A74" s="128">
        <v>69</v>
      </c>
      <c r="B74"/>
      <c r="C74"/>
      <c r="D74" s="9"/>
      <c r="E74" s="10"/>
      <c r="G74" s="45">
        <f t="shared" si="5"/>
        <v>0</v>
      </c>
      <c r="H74" s="46">
        <f t="shared" si="6"/>
        <v>0</v>
      </c>
      <c r="W74" s="120"/>
      <c r="X74" s="8"/>
    </row>
    <row r="75" spans="1:32" ht="12.75" customHeight="1">
      <c r="A75" s="128">
        <v>70</v>
      </c>
      <c r="B75" s="131"/>
      <c r="C75" s="131"/>
      <c r="D75" s="140"/>
      <c r="E75" s="130"/>
      <c r="F75" s="43"/>
      <c r="G75" s="45">
        <f t="shared" si="5"/>
        <v>0</v>
      </c>
      <c r="H75" s="46">
        <f t="shared" si="6"/>
        <v>0</v>
      </c>
      <c r="I75" s="120"/>
      <c r="J75" s="8"/>
      <c r="K75" s="120"/>
      <c r="L75" s="8"/>
      <c r="M75" s="120"/>
      <c r="N75" s="8"/>
      <c r="O75" s="48"/>
      <c r="P75" s="42"/>
      <c r="Q75" s="120"/>
      <c r="R75" s="8"/>
      <c r="S75" s="120"/>
      <c r="T75" s="8"/>
      <c r="U75" s="120"/>
      <c r="V75" s="8"/>
      <c r="W75" s="122"/>
      <c r="X75" s="43"/>
      <c r="Y75" s="120"/>
      <c r="Z75" s="8"/>
    </row>
    <row r="76" spans="1:32" ht="12.75" customHeight="1">
      <c r="A76" s="128">
        <v>71</v>
      </c>
      <c r="B76"/>
      <c r="C76"/>
      <c r="D76" s="9"/>
      <c r="E76" s="10"/>
      <c r="G76" s="45">
        <f t="shared" si="5"/>
        <v>0</v>
      </c>
      <c r="H76" s="46">
        <f t="shared" si="6"/>
        <v>0</v>
      </c>
      <c r="W76" s="120"/>
      <c r="X76" s="8"/>
      <c r="Y76" s="120"/>
      <c r="Z76" s="8"/>
    </row>
    <row r="77" spans="1:32" ht="12.75" customHeight="1">
      <c r="A77" s="128">
        <v>72</v>
      </c>
      <c r="B77"/>
      <c r="C77"/>
      <c r="D77" s="9"/>
      <c r="E77" s="10"/>
      <c r="F77" s="43"/>
      <c r="G77" s="45">
        <f t="shared" si="5"/>
        <v>0</v>
      </c>
      <c r="H77" s="46">
        <f t="shared" si="6"/>
        <v>0</v>
      </c>
      <c r="I77" s="126"/>
      <c r="J77" s="42"/>
      <c r="K77" s="120"/>
      <c r="L77" s="8"/>
      <c r="M77" s="125"/>
      <c r="N77" s="42"/>
      <c r="O77" s="49"/>
      <c r="P77" s="50"/>
      <c r="Q77" s="122"/>
      <c r="R77" s="43"/>
      <c r="S77" s="120"/>
      <c r="T77" s="8"/>
      <c r="U77" s="125"/>
      <c r="V77" s="42"/>
      <c r="W77" s="126"/>
      <c r="X77" s="50"/>
      <c r="Y77" s="122"/>
      <c r="Z77" s="50"/>
    </row>
    <row r="78" spans="1:32" ht="12.75" customHeight="1">
      <c r="A78" s="128">
        <v>73</v>
      </c>
      <c r="B78" s="131"/>
      <c r="C78" s="131"/>
      <c r="D78" s="140"/>
      <c r="E78" s="130"/>
      <c r="G78" s="45">
        <f t="shared" si="5"/>
        <v>0</v>
      </c>
      <c r="H78" s="46">
        <f t="shared" si="6"/>
        <v>0</v>
      </c>
      <c r="U78" s="133"/>
      <c r="V78" s="8"/>
    </row>
    <row r="79" spans="1:32" ht="12.75" customHeight="1">
      <c r="A79" s="128">
        <v>74</v>
      </c>
      <c r="B79"/>
      <c r="C79"/>
      <c r="D79" s="9"/>
      <c r="E79" s="10"/>
      <c r="G79" s="45">
        <f t="shared" si="5"/>
        <v>0</v>
      </c>
      <c r="H79" s="46">
        <f t="shared" si="6"/>
        <v>0</v>
      </c>
      <c r="W79" s="120"/>
      <c r="X79" s="8"/>
    </row>
    <row r="80" spans="1:32" ht="12.75" customHeight="1">
      <c r="A80" s="128">
        <v>75</v>
      </c>
      <c r="B80"/>
      <c r="C80"/>
      <c r="D80" s="9"/>
      <c r="E80" s="10"/>
      <c r="G80" s="45">
        <f t="shared" si="5"/>
        <v>0</v>
      </c>
      <c r="H80" s="46">
        <f t="shared" si="6"/>
        <v>0</v>
      </c>
      <c r="W80" s="120"/>
      <c r="X80" s="8"/>
      <c r="Y80" s="120"/>
      <c r="Z80" s="8"/>
    </row>
    <row r="81" spans="1:26" ht="12.75" customHeight="1">
      <c r="A81" s="128">
        <v>76</v>
      </c>
      <c r="B81"/>
      <c r="C81"/>
      <c r="D81" s="9"/>
      <c r="E81" s="10"/>
      <c r="G81" s="45">
        <f t="shared" si="5"/>
        <v>0</v>
      </c>
      <c r="H81" s="46">
        <f t="shared" si="6"/>
        <v>0</v>
      </c>
      <c r="W81" s="120"/>
      <c r="X81" s="8"/>
    </row>
    <row r="82" spans="1:26" ht="12.75" customHeight="1">
      <c r="A82" s="128">
        <v>77</v>
      </c>
      <c r="B82" s="131"/>
      <c r="C82" s="131"/>
      <c r="D82" s="140"/>
      <c r="E82" s="130"/>
      <c r="G82" s="45">
        <f t="shared" si="5"/>
        <v>0</v>
      </c>
      <c r="H82" s="46">
        <f t="shared" si="6"/>
        <v>0</v>
      </c>
      <c r="U82" s="133"/>
      <c r="V82" s="8"/>
    </row>
    <row r="83" spans="1:26" ht="12.75" customHeight="1">
      <c r="A83" s="128">
        <v>78</v>
      </c>
      <c r="B83"/>
      <c r="C83"/>
      <c r="D83" s="9"/>
      <c r="E83" s="10"/>
      <c r="G83" s="45">
        <f t="shared" si="5"/>
        <v>0</v>
      </c>
      <c r="H83" s="46">
        <f t="shared" si="6"/>
        <v>0</v>
      </c>
      <c r="W83" s="120"/>
      <c r="X83" s="8"/>
      <c r="Y83" s="120"/>
      <c r="Z83" s="8"/>
    </row>
    <row r="84" spans="1:26" ht="12.75" customHeight="1">
      <c r="A84" s="128">
        <v>79</v>
      </c>
      <c r="B84"/>
      <c r="C84"/>
      <c r="D84" s="9"/>
      <c r="E84" s="10"/>
      <c r="G84" s="45">
        <f t="shared" si="5"/>
        <v>0</v>
      </c>
      <c r="H84" s="46">
        <f t="shared" si="6"/>
        <v>0</v>
      </c>
      <c r="S84" s="120"/>
      <c r="T84" s="8"/>
      <c r="U84" s="120"/>
      <c r="V84" s="8"/>
      <c r="W84" s="120"/>
      <c r="X84" s="8"/>
      <c r="Y84" s="120"/>
      <c r="Z84" s="8"/>
    </row>
    <row r="85" spans="1:26" ht="12.75" customHeight="1">
      <c r="A85" s="128">
        <v>80</v>
      </c>
      <c r="B85"/>
      <c r="C85"/>
      <c r="D85" s="9"/>
      <c r="E85" s="10"/>
      <c r="F85" s="43"/>
      <c r="G85" s="45">
        <f t="shared" si="5"/>
        <v>0</v>
      </c>
      <c r="H85" s="46">
        <f t="shared" si="6"/>
        <v>0</v>
      </c>
      <c r="I85" s="126"/>
      <c r="J85" s="50"/>
      <c r="K85" s="126"/>
      <c r="L85" s="50"/>
      <c r="M85" s="126"/>
      <c r="N85" s="50"/>
      <c r="O85" s="49"/>
      <c r="P85" s="50"/>
      <c r="Q85" s="126"/>
      <c r="R85" s="50"/>
      <c r="S85" s="120"/>
      <c r="T85" s="8"/>
      <c r="U85" s="122"/>
      <c r="V85" s="43"/>
      <c r="W85" s="125"/>
      <c r="X85" s="42"/>
      <c r="Y85" s="122"/>
    </row>
    <row r="86" spans="1:26" ht="12.75" customHeight="1">
      <c r="A86" s="128">
        <v>81</v>
      </c>
      <c r="B86"/>
      <c r="C86"/>
      <c r="D86" s="9"/>
      <c r="E86" s="10"/>
      <c r="G86" s="45">
        <f t="shared" si="5"/>
        <v>0</v>
      </c>
      <c r="H86" s="46">
        <f t="shared" si="6"/>
        <v>0</v>
      </c>
      <c r="W86" s="120"/>
      <c r="X86" s="8"/>
    </row>
    <row r="87" spans="1:26" ht="12.75" customHeight="1">
      <c r="A87" s="128">
        <v>82</v>
      </c>
      <c r="B87"/>
      <c r="C87"/>
      <c r="D87" s="9"/>
      <c r="E87" s="10"/>
      <c r="F87" s="43"/>
      <c r="G87" s="45">
        <f t="shared" si="5"/>
        <v>0</v>
      </c>
      <c r="H87" s="46">
        <f t="shared" si="6"/>
        <v>0</v>
      </c>
      <c r="I87" s="126"/>
      <c r="J87" s="50"/>
      <c r="K87" s="126"/>
      <c r="L87" s="50"/>
      <c r="M87" s="126"/>
      <c r="N87" s="50"/>
      <c r="O87" s="49"/>
      <c r="P87" s="50"/>
      <c r="Q87" s="122"/>
      <c r="R87" s="43"/>
      <c r="S87" s="120"/>
      <c r="T87" s="8"/>
      <c r="U87" s="120"/>
      <c r="V87" s="8"/>
      <c r="W87" s="122"/>
      <c r="X87" s="43"/>
      <c r="Z87" s="50"/>
    </row>
    <row r="88" spans="1:26" ht="12.75" customHeight="1">
      <c r="A88" s="128">
        <v>83</v>
      </c>
      <c r="B88" s="131"/>
      <c r="C88" s="131"/>
      <c r="D88" s="140"/>
      <c r="E88" s="130"/>
      <c r="G88" s="45">
        <f t="shared" si="5"/>
        <v>0</v>
      </c>
      <c r="H88" s="46">
        <f t="shared" si="6"/>
        <v>0</v>
      </c>
      <c r="W88" s="120"/>
      <c r="X88" s="8"/>
    </row>
    <row r="89" spans="1:26" ht="12.75" customHeight="1">
      <c r="A89" s="128">
        <v>84</v>
      </c>
      <c r="B89"/>
      <c r="C89"/>
      <c r="D89" s="9"/>
      <c r="E89" s="10"/>
      <c r="G89" s="45">
        <f t="shared" si="5"/>
        <v>0</v>
      </c>
      <c r="H89" s="46">
        <f t="shared" si="6"/>
        <v>0</v>
      </c>
    </row>
    <row r="90" spans="1:26" ht="12.75" customHeight="1">
      <c r="A90" s="128">
        <v>85</v>
      </c>
      <c r="D90" s="9"/>
      <c r="G90" s="45">
        <f t="shared" si="5"/>
        <v>0</v>
      </c>
      <c r="H90" s="46">
        <f t="shared" si="6"/>
        <v>0</v>
      </c>
    </row>
    <row r="91" spans="1:26" ht="12.75" customHeight="1">
      <c r="A91" s="128">
        <v>86</v>
      </c>
      <c r="D91" s="9"/>
      <c r="G91" s="45">
        <f t="shared" si="5"/>
        <v>0</v>
      </c>
      <c r="H91" s="46">
        <f t="shared" si="6"/>
        <v>0</v>
      </c>
    </row>
    <row r="92" spans="1:26" ht="12.75" customHeight="1">
      <c r="A92" s="128">
        <v>87</v>
      </c>
      <c r="D92" s="9"/>
      <c r="G92" s="45">
        <f t="shared" si="5"/>
        <v>0</v>
      </c>
      <c r="H92" s="46">
        <f t="shared" si="6"/>
        <v>0</v>
      </c>
    </row>
    <row r="93" spans="1:26" ht="12.75" customHeight="1">
      <c r="A93" s="128">
        <v>88</v>
      </c>
      <c r="D93" s="9"/>
      <c r="G93" s="45">
        <f t="shared" si="5"/>
        <v>0</v>
      </c>
      <c r="H93" s="46">
        <f t="shared" si="6"/>
        <v>0</v>
      </c>
    </row>
    <row r="94" spans="1:26" ht="12.75" customHeight="1">
      <c r="A94" s="128">
        <v>89</v>
      </c>
      <c r="D94" s="9"/>
      <c r="G94" s="45">
        <f t="shared" si="5"/>
        <v>0</v>
      </c>
      <c r="H94" s="46">
        <f t="shared" si="6"/>
        <v>0</v>
      </c>
    </row>
    <row r="95" spans="1:26" ht="12.75" customHeight="1">
      <c r="A95" s="128">
        <v>90</v>
      </c>
      <c r="D95" s="9"/>
    </row>
    <row r="96" spans="1:26" ht="12.75" customHeight="1">
      <c r="A96" s="128">
        <v>91</v>
      </c>
      <c r="D96" s="9"/>
    </row>
    <row r="97" spans="1:4" ht="12.75" customHeight="1">
      <c r="A97" s="128">
        <v>92</v>
      </c>
      <c r="D97" s="9"/>
    </row>
    <row r="98" spans="1:4" ht="12.75" customHeight="1">
      <c r="A98" s="128">
        <v>93</v>
      </c>
      <c r="D98" s="9"/>
    </row>
    <row r="99" spans="1:4" ht="12.75" customHeight="1">
      <c r="A99" s="128">
        <v>94</v>
      </c>
      <c r="D99" s="9"/>
    </row>
    <row r="100" spans="1:4" ht="12.75" customHeight="1">
      <c r="A100" s="128">
        <v>95</v>
      </c>
      <c r="D100" s="9"/>
    </row>
    <row r="101" spans="1:4" ht="12.75" customHeight="1">
      <c r="A101" s="128">
        <v>96</v>
      </c>
      <c r="D101" s="9"/>
    </row>
    <row r="102" spans="1:4" ht="12.75" customHeight="1">
      <c r="A102" s="128">
        <v>97</v>
      </c>
      <c r="D102" s="9"/>
    </row>
    <row r="103" spans="1:4" ht="12.75" customHeight="1">
      <c r="A103" s="128">
        <v>98</v>
      </c>
      <c r="D103" s="9"/>
    </row>
    <row r="104" spans="1:4" ht="12.75" customHeight="1">
      <c r="A104" s="128">
        <v>99</v>
      </c>
      <c r="D104" s="9"/>
    </row>
    <row r="105" spans="1:4" ht="12.75" customHeight="1">
      <c r="A105" s="128">
        <v>100</v>
      </c>
      <c r="D105" s="9"/>
    </row>
    <row r="106" spans="1:4" ht="12.75" customHeight="1">
      <c r="A106" s="128">
        <v>101</v>
      </c>
      <c r="D106" s="9"/>
    </row>
    <row r="107" spans="1:4" ht="12.75" customHeight="1">
      <c r="A107" s="128">
        <v>102</v>
      </c>
    </row>
    <row r="108" spans="1:4" ht="12.75" customHeight="1">
      <c r="A108" s="129">
        <v>103</v>
      </c>
    </row>
    <row r="109" spans="1:4" ht="12.75" customHeight="1">
      <c r="A109" s="129">
        <v>104</v>
      </c>
    </row>
    <row r="110" spans="1:4" ht="12.75" customHeight="1">
      <c r="A110" s="129">
        <v>105</v>
      </c>
    </row>
    <row r="111" spans="1:4" ht="12.75" customHeight="1">
      <c r="A111" s="129">
        <v>106</v>
      </c>
    </row>
    <row r="112" spans="1:4" ht="12.75" customHeight="1">
      <c r="A112" s="128">
        <v>107</v>
      </c>
    </row>
    <row r="113" spans="1:30" ht="12.75" customHeight="1">
      <c r="A113" s="128">
        <v>108</v>
      </c>
    </row>
    <row r="114" spans="1:30" ht="12.75" customHeight="1">
      <c r="A114" s="128">
        <v>109</v>
      </c>
    </row>
    <row r="115" spans="1:30" ht="12.75" customHeight="1">
      <c r="A115" s="128">
        <v>110</v>
      </c>
    </row>
    <row r="116" spans="1:30" ht="12.75" customHeight="1">
      <c r="A116" s="128">
        <v>111</v>
      </c>
    </row>
    <row r="117" spans="1:30" ht="12.75" customHeight="1">
      <c r="A117" s="128">
        <v>112</v>
      </c>
    </row>
    <row r="118" spans="1:30" ht="12.75" customHeight="1">
      <c r="A118" s="128">
        <v>113</v>
      </c>
    </row>
    <row r="119" spans="1:30" ht="12.75" customHeight="1">
      <c r="A119" s="128">
        <v>114</v>
      </c>
    </row>
    <row r="120" spans="1:30" ht="12.75" customHeight="1">
      <c r="A120" s="128">
        <v>115</v>
      </c>
    </row>
    <row r="121" spans="1:30" ht="12.75" customHeight="1">
      <c r="A121" s="128">
        <v>116</v>
      </c>
    </row>
    <row r="122" spans="1:30" ht="12.75" customHeight="1">
      <c r="A122" s="128"/>
    </row>
    <row r="123" spans="1:30" ht="12.75" customHeight="1">
      <c r="A123" s="128"/>
      <c r="B123" s="139"/>
      <c r="C123" s="139"/>
      <c r="D123" s="140"/>
      <c r="E123" s="142"/>
      <c r="G123" s="45"/>
      <c r="H123" s="46"/>
      <c r="S123" s="120"/>
      <c r="T123" s="8"/>
      <c r="U123" s="133"/>
      <c r="V123" s="8"/>
      <c r="AA123" s="120"/>
      <c r="AB123" s="8"/>
      <c r="AC123" s="122"/>
      <c r="AD123" s="42"/>
    </row>
    <row r="124" spans="1:30" ht="12.75" customHeight="1">
      <c r="A124" s="128"/>
      <c r="B124" s="137"/>
      <c r="C124" s="137"/>
      <c r="D124" s="9"/>
      <c r="E124" s="138"/>
      <c r="G124" s="45"/>
      <c r="H124" s="46"/>
      <c r="I124" s="120"/>
      <c r="J124" s="8"/>
      <c r="S124" s="120"/>
      <c r="T124" s="8"/>
      <c r="W124" s="120"/>
      <c r="X124" s="8"/>
      <c r="AA124" s="120"/>
      <c r="AB124" s="8"/>
      <c r="AC124" s="120"/>
      <c r="AD124" s="8"/>
    </row>
    <row r="125" spans="1:30" ht="12.75" customHeight="1">
      <c r="A125" s="128"/>
      <c r="B125" s="137"/>
      <c r="C125" s="137"/>
      <c r="D125" s="9"/>
      <c r="E125" s="138"/>
      <c r="F125" s="43"/>
      <c r="G125" s="45"/>
      <c r="H125" s="46"/>
      <c r="I125" s="120"/>
      <c r="J125" s="8"/>
      <c r="K125" s="120"/>
      <c r="L125" s="8"/>
      <c r="M125" s="120"/>
      <c r="N125" s="43"/>
      <c r="O125" s="47"/>
      <c r="P125" s="43"/>
      <c r="Q125" s="120"/>
      <c r="R125" s="8"/>
      <c r="S125" s="120"/>
      <c r="T125" s="8"/>
      <c r="U125" s="120"/>
      <c r="V125" s="8"/>
      <c r="AA125" s="120"/>
      <c r="AB125" s="8"/>
      <c r="AC125" s="120"/>
      <c r="AD125" s="8"/>
    </row>
    <row r="126" spans="1:30" ht="12.75" customHeight="1">
      <c r="A126" s="128"/>
      <c r="B126" s="139"/>
      <c r="C126" s="139"/>
      <c r="D126" s="140"/>
      <c r="E126" s="142"/>
      <c r="G126" s="45"/>
      <c r="H126" s="46"/>
      <c r="S126" s="120"/>
      <c r="T126" s="8"/>
      <c r="U126" s="133"/>
      <c r="V126" s="8"/>
      <c r="W126" s="120"/>
      <c r="X126" s="8"/>
      <c r="Y126" s="120"/>
      <c r="Z126" s="8"/>
      <c r="AA126" s="122"/>
      <c r="AB126" s="43"/>
      <c r="AC126" s="125"/>
      <c r="AD126" s="42"/>
    </row>
    <row r="127" spans="1:30" ht="12.75" customHeight="1">
      <c r="A127" s="128"/>
      <c r="B127" s="137"/>
      <c r="C127" s="137"/>
      <c r="D127" s="9"/>
      <c r="E127" s="138"/>
      <c r="F127" s="43"/>
      <c r="G127" s="45"/>
      <c r="H127" s="46"/>
      <c r="I127" s="120"/>
      <c r="J127" s="8"/>
      <c r="K127" s="120"/>
      <c r="L127" s="8"/>
      <c r="M127" s="120"/>
      <c r="N127" s="8"/>
      <c r="O127" s="49"/>
      <c r="P127" s="50"/>
      <c r="Q127" s="120"/>
      <c r="R127" s="8"/>
      <c r="S127" s="120"/>
      <c r="T127" s="8"/>
      <c r="U127" s="133"/>
      <c r="V127" s="8"/>
      <c r="W127" s="120"/>
      <c r="X127" s="8"/>
      <c r="AA127" s="120"/>
      <c r="AB127" s="8"/>
      <c r="AC127" s="120"/>
      <c r="AD127" s="8"/>
    </row>
    <row r="128" spans="1:30" ht="12.75" customHeight="1">
      <c r="A128" s="129"/>
      <c r="B128" s="139"/>
      <c r="C128" s="139"/>
      <c r="D128" s="140"/>
      <c r="E128" s="142"/>
      <c r="G128" s="45"/>
      <c r="H128" s="46"/>
      <c r="U128" s="133"/>
      <c r="V128" s="8"/>
      <c r="W128" s="125"/>
      <c r="X128" s="42"/>
      <c r="Y128" s="126"/>
      <c r="Z128" s="42"/>
      <c r="AA128" s="120"/>
      <c r="AB128" s="8"/>
      <c r="AC128" s="122"/>
      <c r="AD128" s="42"/>
    </row>
    <row r="129" spans="1:30" ht="12.75" customHeight="1">
      <c r="A129" s="129"/>
      <c r="B129" s="137"/>
      <c r="C129" s="137"/>
      <c r="D129" s="9"/>
      <c r="E129" s="138"/>
      <c r="G129" s="45"/>
      <c r="H129" s="46"/>
      <c r="I129" s="120"/>
      <c r="J129" s="8"/>
      <c r="K129" s="120"/>
      <c r="L129" s="8"/>
      <c r="S129" s="120"/>
      <c r="T129" s="8"/>
      <c r="U129" s="133"/>
      <c r="V129" s="8"/>
      <c r="AA129" s="120"/>
      <c r="AB129" s="8"/>
      <c r="AC129" s="120"/>
      <c r="AD129" s="8"/>
    </row>
    <row r="130" spans="1:30" ht="12.75" customHeight="1">
      <c r="A130" s="129"/>
      <c r="B130"/>
      <c r="C130"/>
      <c r="D130" s="9"/>
      <c r="E130" s="10"/>
      <c r="W130" s="120"/>
      <c r="X130" s="8"/>
    </row>
    <row r="131" spans="1:30" ht="12.75" customHeight="1">
      <c r="A131" s="129"/>
      <c r="B131"/>
      <c r="C131"/>
      <c r="D131" s="9"/>
      <c r="E131" s="10"/>
      <c r="AA131" s="120"/>
      <c r="AB131" s="8"/>
    </row>
    <row r="132" spans="1:30" ht="12.75" customHeight="1">
      <c r="A132" s="128"/>
      <c r="B132"/>
      <c r="C132"/>
      <c r="D132" s="9"/>
      <c r="E132" s="10"/>
      <c r="AC132" s="120"/>
      <c r="AD132" s="8"/>
    </row>
    <row r="133" spans="1:30" ht="12.75" customHeight="1">
      <c r="A133" s="128"/>
      <c r="B133"/>
      <c r="C133"/>
      <c r="D133" s="9"/>
      <c r="E133" s="10"/>
      <c r="W133" s="120"/>
      <c r="X133" s="8"/>
    </row>
    <row r="134" spans="1:30" ht="12.75" customHeight="1">
      <c r="A134" s="128"/>
      <c r="B134"/>
      <c r="C134"/>
      <c r="D134" s="9"/>
      <c r="E134" s="10"/>
      <c r="AC134" s="120"/>
      <c r="AD134" s="8"/>
    </row>
    <row r="135" spans="1:30" ht="12.75" customHeight="1">
      <c r="A135" s="128"/>
      <c r="B135"/>
      <c r="C135"/>
      <c r="D135" s="9"/>
      <c r="E135" s="10"/>
      <c r="W135" s="120"/>
      <c r="X135" s="8"/>
    </row>
    <row r="136" spans="1:30" ht="12.75" customHeight="1">
      <c r="A136" s="128"/>
      <c r="B136"/>
      <c r="C136"/>
      <c r="D136" s="9"/>
      <c r="E136" s="10"/>
      <c r="AC136" s="120"/>
      <c r="AD136" s="8"/>
    </row>
    <row r="137" spans="1:30" ht="12.75" customHeight="1">
      <c r="A137" s="128"/>
      <c r="B137"/>
      <c r="C137"/>
      <c r="D137" s="9"/>
      <c r="E137" s="10"/>
      <c r="W137" s="120"/>
      <c r="X137" s="8"/>
    </row>
    <row r="138" spans="1:30" ht="12.75" customHeight="1">
      <c r="A138" s="128"/>
      <c r="B138"/>
      <c r="C138"/>
      <c r="D138" s="9"/>
      <c r="E138" s="10"/>
      <c r="AA138" s="120"/>
      <c r="AB138" s="8"/>
    </row>
    <row r="139" spans="1:30" ht="12.75" customHeight="1">
      <c r="A139" s="128"/>
      <c r="B139"/>
      <c r="C139"/>
      <c r="D139" s="9"/>
      <c r="E139" s="10"/>
      <c r="AA139" s="120"/>
      <c r="AB139" s="8"/>
    </row>
    <row r="140" spans="1:30" ht="12.75" customHeight="1">
      <c r="A140" s="128"/>
      <c r="B140"/>
      <c r="C140"/>
      <c r="D140" s="9"/>
      <c r="E140" s="10"/>
      <c r="AC140" s="120"/>
      <c r="AD140" s="8"/>
    </row>
    <row r="141" spans="1:30" ht="12.75" customHeight="1">
      <c r="A141" s="128"/>
      <c r="B141"/>
      <c r="C141"/>
      <c r="D141" s="9"/>
      <c r="E141" s="10"/>
      <c r="AA141" s="120"/>
      <c r="AB141" s="8"/>
    </row>
    <row r="142" spans="1:30" ht="12.75" customHeight="1">
      <c r="B142"/>
      <c r="C142"/>
      <c r="D142" s="9"/>
      <c r="E142" s="10"/>
      <c r="AA142" s="120"/>
      <c r="AB142" s="8"/>
    </row>
    <row r="143" spans="1:30" ht="12.75" customHeight="1">
      <c r="B143"/>
      <c r="C143"/>
      <c r="D143" s="9"/>
      <c r="E143" s="10"/>
      <c r="AA143" s="120"/>
      <c r="AB143" s="8"/>
    </row>
    <row r="144" spans="1:30" ht="12.75" customHeight="1">
      <c r="B144"/>
      <c r="C144"/>
      <c r="D144" s="9"/>
      <c r="E144" s="10"/>
      <c r="W144" s="120"/>
      <c r="X144" s="8"/>
    </row>
    <row r="145" spans="2:30" ht="12.75" customHeight="1">
      <c r="B145"/>
      <c r="C145"/>
      <c r="D145" s="9"/>
      <c r="E145" s="10"/>
      <c r="AA145" s="120"/>
      <c r="AB145" s="8"/>
    </row>
    <row r="146" spans="2:30" ht="12.75" customHeight="1">
      <c r="B146"/>
      <c r="C146"/>
      <c r="D146" s="9"/>
      <c r="E146" s="10"/>
      <c r="AC146" s="120"/>
      <c r="AD146" s="8"/>
    </row>
    <row r="147" spans="2:30" ht="12.75" customHeight="1">
      <c r="B147"/>
      <c r="C147"/>
      <c r="D147" s="9"/>
      <c r="E147" s="10"/>
      <c r="AA147" s="120"/>
      <c r="AB147" s="8"/>
    </row>
    <row r="148" spans="2:30" ht="12.75" customHeight="1">
      <c r="B148"/>
      <c r="C148"/>
      <c r="D148" s="9"/>
      <c r="E148" s="10"/>
      <c r="AC148" s="120"/>
      <c r="AD148" s="8"/>
    </row>
    <row r="149" spans="2:30" ht="12.75" customHeight="1">
      <c r="B149" s="139"/>
      <c r="C149" s="139"/>
      <c r="D149" s="140"/>
      <c r="E149" s="142"/>
      <c r="G149" s="45"/>
      <c r="H149" s="46"/>
      <c r="S149" s="120"/>
      <c r="T149" s="8"/>
      <c r="U149" s="133"/>
      <c r="V149" s="8"/>
      <c r="W149" s="126"/>
      <c r="X149" s="50"/>
      <c r="Y149" s="122"/>
      <c r="Z149" s="42"/>
      <c r="AA149" s="126"/>
      <c r="AB149" s="50"/>
      <c r="AC149" s="125"/>
      <c r="AD149" s="42"/>
    </row>
    <row r="150" spans="2:30" ht="12.75" customHeight="1">
      <c r="B150"/>
      <c r="C150"/>
      <c r="D150" s="9"/>
      <c r="E150" s="10"/>
      <c r="W150" s="120"/>
      <c r="X150" s="8"/>
    </row>
    <row r="151" spans="2:30" ht="12.75" customHeight="1">
      <c r="B151"/>
      <c r="C151"/>
      <c r="D151" s="9"/>
      <c r="E151" s="10"/>
      <c r="AA151" s="120"/>
      <c r="AB151" s="8"/>
    </row>
    <row r="152" spans="2:30" ht="12.75" customHeight="1">
      <c r="B152"/>
      <c r="C152"/>
      <c r="D152" s="9"/>
      <c r="E152" s="10"/>
      <c r="AC152" s="120"/>
      <c r="AD152" s="8"/>
    </row>
  </sheetData>
  <sheetProtection selectLockedCells="1" selectUnlockedCells="1"/>
  <sortState ref="B6:AF64">
    <sortCondition descending="1" ref="H6:H64"/>
    <sortCondition descending="1" ref="G6:G64"/>
  </sortState>
  <mergeCells count="24"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4:AF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</mergeCells>
  <pageMargins left="0.19652777777777777" right="0.19652777777777777" top="0.39374999999999999" bottom="0.39374999999999999" header="0.51180555555555551" footer="0.51180555555555551"/>
  <pageSetup paperSize="9" scale="80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1"/>
  <sheetViews>
    <sheetView zoomScale="130" zoomScaleNormal="130" workbookViewId="0">
      <selection activeCell="B28" sqref="A28:XFD1048576"/>
    </sheetView>
  </sheetViews>
  <sheetFormatPr defaultRowHeight="0" customHeight="1" zeroHeight="1"/>
  <cols>
    <col min="2" max="2" width="17.453125" customWidth="1"/>
    <col min="3" max="3" width="13.7265625" customWidth="1"/>
    <col min="4" max="5" width="0" hidden="1" customWidth="1"/>
  </cols>
  <sheetData>
    <row r="1" spans="1:8" s="53" customFormat="1" ht="15.75" customHeight="1">
      <c r="A1" s="198" t="s">
        <v>136</v>
      </c>
      <c r="B1" s="198"/>
      <c r="C1" s="198"/>
      <c r="D1" s="198"/>
      <c r="E1" s="198"/>
      <c r="F1" s="198"/>
      <c r="G1" s="198"/>
      <c r="H1" s="52"/>
    </row>
    <row r="2" spans="1:8" s="53" customFormat="1" ht="11.25" customHeight="1">
      <c r="A2" s="54"/>
      <c r="B2" s="55"/>
      <c r="C2" s="55"/>
      <c r="D2" s="54"/>
      <c r="E2" s="54"/>
      <c r="F2" s="56"/>
      <c r="G2" s="54"/>
      <c r="H2" s="52"/>
    </row>
    <row r="3" spans="1:8" s="63" customFormat="1" ht="11.25" customHeight="1">
      <c r="A3" s="57" t="s">
        <v>0</v>
      </c>
      <c r="B3" s="58" t="s">
        <v>1</v>
      </c>
      <c r="C3" s="59" t="s">
        <v>2</v>
      </c>
      <c r="D3" s="59" t="s">
        <v>3</v>
      </c>
      <c r="E3" s="60" t="s">
        <v>4</v>
      </c>
      <c r="F3" s="59" t="s">
        <v>7</v>
      </c>
      <c r="G3" s="61" t="s">
        <v>137</v>
      </c>
      <c r="H3" s="62"/>
    </row>
    <row r="4" spans="1:8" s="63" customFormat="1" ht="11.25" customHeight="1">
      <c r="A4" s="185">
        <v>1</v>
      </c>
      <c r="B4" s="64" t="s">
        <v>60</v>
      </c>
      <c r="C4" s="186" t="s">
        <v>31</v>
      </c>
      <c r="D4" s="65">
        <v>1981</v>
      </c>
      <c r="E4" s="66" t="s">
        <v>24</v>
      </c>
      <c r="F4" s="67">
        <v>492</v>
      </c>
      <c r="G4" s="187">
        <f>F4+F5+F7+F6</f>
        <v>1903</v>
      </c>
      <c r="H4" s="62"/>
    </row>
    <row r="5" spans="1:8" s="63" customFormat="1" ht="11.25" customHeight="1">
      <c r="A5" s="185"/>
      <c r="B5" s="68" t="s">
        <v>58</v>
      </c>
      <c r="C5" s="186"/>
      <c r="D5" s="69">
        <v>1980</v>
      </c>
      <c r="E5" s="70" t="s">
        <v>24</v>
      </c>
      <c r="F5" s="71">
        <v>500</v>
      </c>
      <c r="G5" s="187"/>
      <c r="H5" s="62"/>
    </row>
    <row r="6" spans="1:8" s="63" customFormat="1" ht="11.25" customHeight="1">
      <c r="A6" s="185"/>
      <c r="B6" s="68" t="s">
        <v>51</v>
      </c>
      <c r="C6" s="186"/>
      <c r="D6" s="72">
        <v>1954</v>
      </c>
      <c r="E6" s="73" t="s">
        <v>27</v>
      </c>
      <c r="F6" s="71">
        <v>449</v>
      </c>
      <c r="G6" s="187"/>
      <c r="H6" s="62"/>
    </row>
    <row r="7" spans="1:8" s="63" customFormat="1" ht="12" customHeight="1" thickBot="1">
      <c r="A7" s="185"/>
      <c r="B7" s="74" t="s">
        <v>70</v>
      </c>
      <c r="C7" s="186"/>
      <c r="D7" s="75">
        <v>1962</v>
      </c>
      <c r="E7" s="76" t="s">
        <v>50</v>
      </c>
      <c r="F7" s="77">
        <v>462</v>
      </c>
      <c r="G7" s="187"/>
      <c r="H7" s="62"/>
    </row>
    <row r="8" spans="1:8" s="53" customFormat="1" ht="12.4" customHeight="1" thickBot="1">
      <c r="A8" s="185">
        <v>2</v>
      </c>
      <c r="B8" s="64" t="s">
        <v>139</v>
      </c>
      <c r="C8" s="199" t="s">
        <v>150</v>
      </c>
      <c r="D8" s="65">
        <v>1979</v>
      </c>
      <c r="E8" s="66" t="s">
        <v>24</v>
      </c>
      <c r="F8" s="67">
        <v>473</v>
      </c>
      <c r="G8" s="191">
        <f>F8+F9+F11+F10</f>
        <v>1818</v>
      </c>
      <c r="H8" s="81"/>
    </row>
    <row r="9" spans="1:8" s="53" customFormat="1" ht="11.25" customHeight="1" thickBot="1">
      <c r="A9" s="185"/>
      <c r="B9" s="94" t="s">
        <v>161</v>
      </c>
      <c r="C9" s="200"/>
      <c r="D9" s="69">
        <v>1967</v>
      </c>
      <c r="E9" s="70" t="s">
        <v>29</v>
      </c>
      <c r="F9" s="71">
        <v>469</v>
      </c>
      <c r="G9" s="192"/>
      <c r="H9" s="81"/>
    </row>
    <row r="10" spans="1:8" s="53" customFormat="1" ht="11.25" customHeight="1" thickBot="1">
      <c r="A10" s="185"/>
      <c r="B10" s="94" t="s">
        <v>48</v>
      </c>
      <c r="C10" s="200"/>
      <c r="D10" s="95">
        <v>1967</v>
      </c>
      <c r="E10" s="96" t="s">
        <v>29</v>
      </c>
      <c r="F10" s="85">
        <v>407</v>
      </c>
      <c r="G10" s="192"/>
      <c r="H10" s="81"/>
    </row>
    <row r="11" spans="1:8" s="53" customFormat="1" ht="12" customHeight="1" thickBot="1">
      <c r="A11" s="185"/>
      <c r="B11" s="97" t="s">
        <v>254</v>
      </c>
      <c r="C11" s="201"/>
      <c r="D11" s="83">
        <v>1979</v>
      </c>
      <c r="E11" s="84" t="s">
        <v>35</v>
      </c>
      <c r="F11" s="85">
        <v>469</v>
      </c>
      <c r="G11" s="193"/>
      <c r="H11" s="81"/>
    </row>
    <row r="12" spans="1:8" s="53" customFormat="1" ht="12.4" customHeight="1" thickBot="1">
      <c r="A12" s="185">
        <v>3</v>
      </c>
      <c r="B12" s="64" t="s">
        <v>78</v>
      </c>
      <c r="C12" s="199" t="s">
        <v>34</v>
      </c>
      <c r="D12" s="65">
        <v>1984</v>
      </c>
      <c r="E12" s="66" t="s">
        <v>47</v>
      </c>
      <c r="F12" s="67">
        <v>481</v>
      </c>
      <c r="G12" s="191">
        <f>F12+F13+F15+F14</f>
        <v>1788</v>
      </c>
      <c r="H12" s="81"/>
    </row>
    <row r="13" spans="1:8" s="53" customFormat="1" ht="11.25" customHeight="1" thickBot="1">
      <c r="A13" s="185"/>
      <c r="B13" s="98" t="s">
        <v>38</v>
      </c>
      <c r="C13" s="200"/>
      <c r="D13" s="69">
        <v>1983</v>
      </c>
      <c r="E13" s="70" t="s">
        <v>24</v>
      </c>
      <c r="F13" s="71">
        <v>436</v>
      </c>
      <c r="G13" s="192"/>
      <c r="H13" s="81"/>
    </row>
    <row r="14" spans="1:8" s="53" customFormat="1" ht="11.25" customHeight="1" thickBot="1">
      <c r="A14" s="185"/>
      <c r="B14" s="94" t="s">
        <v>98</v>
      </c>
      <c r="C14" s="200"/>
      <c r="D14" s="103">
        <v>1961</v>
      </c>
      <c r="E14" s="104" t="s">
        <v>50</v>
      </c>
      <c r="F14" s="89">
        <v>444</v>
      </c>
      <c r="G14" s="192"/>
      <c r="H14" s="81"/>
    </row>
    <row r="15" spans="1:8" s="53" customFormat="1" ht="12" customHeight="1" thickBot="1">
      <c r="A15" s="185"/>
      <c r="B15" s="105" t="s">
        <v>169</v>
      </c>
      <c r="C15" s="201"/>
      <c r="D15" s="106">
        <v>1972</v>
      </c>
      <c r="E15" s="107" t="s">
        <v>27</v>
      </c>
      <c r="F15" s="135">
        <v>427</v>
      </c>
      <c r="G15" s="193"/>
      <c r="H15" s="81"/>
    </row>
    <row r="16" spans="1:8" s="53" customFormat="1" ht="11.25" customHeight="1" thickBot="1">
      <c r="A16" s="185">
        <v>4</v>
      </c>
      <c r="B16" s="68" t="s">
        <v>305</v>
      </c>
      <c r="C16" s="199" t="s">
        <v>138</v>
      </c>
      <c r="D16" s="65"/>
      <c r="E16" s="65"/>
      <c r="F16" s="67">
        <v>367</v>
      </c>
      <c r="G16" s="191">
        <f>F16+F17+F19+F18</f>
        <v>1470</v>
      </c>
      <c r="H16" s="81"/>
    </row>
    <row r="17" spans="1:8" s="53" customFormat="1" ht="11.25" customHeight="1" thickBot="1">
      <c r="A17" s="185"/>
      <c r="B17" s="68" t="s">
        <v>46</v>
      </c>
      <c r="C17" s="200"/>
      <c r="D17" s="72"/>
      <c r="E17" s="72"/>
      <c r="F17" s="71">
        <v>443</v>
      </c>
      <c r="G17" s="192"/>
      <c r="H17" s="81"/>
    </row>
    <row r="18" spans="1:8" s="53" customFormat="1" ht="11.25" customHeight="1" thickBot="1">
      <c r="A18" s="185"/>
      <c r="B18" s="108" t="s">
        <v>55</v>
      </c>
      <c r="C18" s="200"/>
      <c r="D18" s="69"/>
      <c r="E18" s="69"/>
      <c r="F18" s="71">
        <v>296</v>
      </c>
      <c r="G18" s="192"/>
      <c r="H18" s="81"/>
    </row>
    <row r="19" spans="1:8" s="53" customFormat="1" ht="12" customHeight="1" thickBot="1">
      <c r="A19" s="185"/>
      <c r="B19" s="109" t="s">
        <v>195</v>
      </c>
      <c r="C19" s="201"/>
      <c r="D19" s="110"/>
      <c r="E19" s="110"/>
      <c r="F19" s="93">
        <v>364</v>
      </c>
      <c r="G19" s="193"/>
      <c r="H19" s="81"/>
    </row>
    <row r="20" spans="1:8" s="53" customFormat="1" ht="11.25" customHeight="1" thickBot="1">
      <c r="A20" s="185">
        <v>5</v>
      </c>
      <c r="B20" s="64" t="s">
        <v>346</v>
      </c>
      <c r="C20" s="188" t="s">
        <v>149</v>
      </c>
      <c r="D20" s="65">
        <v>1997</v>
      </c>
      <c r="E20" s="66" t="s">
        <v>32</v>
      </c>
      <c r="F20" s="67">
        <v>266</v>
      </c>
      <c r="G20" s="191">
        <f>F20+F21+F23+F22</f>
        <v>1372</v>
      </c>
      <c r="H20" s="81"/>
    </row>
    <row r="21" spans="1:8" s="53" customFormat="1" ht="11.25" customHeight="1" thickBot="1">
      <c r="A21" s="185"/>
      <c r="B21" s="98" t="s">
        <v>52</v>
      </c>
      <c r="C21" s="189"/>
      <c r="D21" s="69">
        <v>1996</v>
      </c>
      <c r="E21" s="70" t="s">
        <v>32</v>
      </c>
      <c r="F21" s="71">
        <v>355</v>
      </c>
      <c r="G21" s="192"/>
      <c r="H21" s="81"/>
    </row>
    <row r="22" spans="1:8" s="53" customFormat="1" ht="11.25" customHeight="1" thickBot="1">
      <c r="A22" s="185"/>
      <c r="B22" s="94" t="s">
        <v>81</v>
      </c>
      <c r="C22" s="189"/>
      <c r="D22" s="106">
        <v>1994</v>
      </c>
      <c r="E22" s="107" t="s">
        <v>32</v>
      </c>
      <c r="F22" s="71">
        <v>374</v>
      </c>
      <c r="G22" s="192"/>
      <c r="H22" s="81"/>
    </row>
    <row r="23" spans="1:8" s="53" customFormat="1" ht="12" customHeight="1" thickBot="1">
      <c r="A23" s="185"/>
      <c r="B23" s="97" t="s">
        <v>56</v>
      </c>
      <c r="C23" s="190"/>
      <c r="D23" s="111">
        <v>1994</v>
      </c>
      <c r="E23" s="112" t="s">
        <v>40</v>
      </c>
      <c r="F23" s="93">
        <v>377</v>
      </c>
      <c r="G23" s="193"/>
      <c r="H23" s="81"/>
    </row>
    <row r="24" spans="1:8" s="53" customFormat="1" ht="11.25" customHeight="1" thickBot="1">
      <c r="A24" s="185">
        <v>6</v>
      </c>
      <c r="B24" s="68" t="s">
        <v>33</v>
      </c>
      <c r="C24" s="186" t="s">
        <v>214</v>
      </c>
      <c r="D24" s="65"/>
      <c r="E24" s="65"/>
      <c r="F24" s="67">
        <v>455</v>
      </c>
      <c r="G24" s="187">
        <f>F24+F25+F27+F26</f>
        <v>1272</v>
      </c>
      <c r="H24" s="81"/>
    </row>
    <row r="25" spans="1:8" s="53" customFormat="1" ht="11.25" customHeight="1" thickBot="1">
      <c r="A25" s="185"/>
      <c r="B25" s="68" t="s">
        <v>80</v>
      </c>
      <c r="C25" s="186"/>
      <c r="D25" s="72"/>
      <c r="E25" s="72"/>
      <c r="F25" s="71">
        <v>318</v>
      </c>
      <c r="G25" s="187"/>
      <c r="H25" s="81"/>
    </row>
    <row r="26" spans="1:8" s="53" customFormat="1" ht="11.25" customHeight="1" thickBot="1">
      <c r="A26" s="185"/>
      <c r="B26" s="108" t="s">
        <v>79</v>
      </c>
      <c r="C26" s="186"/>
      <c r="D26" s="69"/>
      <c r="E26" s="69"/>
      <c r="F26" s="71">
        <v>349</v>
      </c>
      <c r="G26" s="187"/>
      <c r="H26" s="81"/>
    </row>
    <row r="27" spans="1:8" s="53" customFormat="1" ht="12" customHeight="1" thickBot="1">
      <c r="A27" s="185"/>
      <c r="B27" s="109" t="s">
        <v>298</v>
      </c>
      <c r="C27" s="186"/>
      <c r="D27" s="110"/>
      <c r="E27" s="110"/>
      <c r="F27" s="93">
        <v>150</v>
      </c>
      <c r="G27" s="187"/>
      <c r="H27" s="81"/>
    </row>
    <row r="28" spans="1:8" s="53" customFormat="1" ht="11.25" hidden="1" customHeight="1" thickBot="1">
      <c r="A28" s="185">
        <v>7</v>
      </c>
      <c r="B28" s="64" t="s">
        <v>346</v>
      </c>
      <c r="C28" s="188" t="s">
        <v>149</v>
      </c>
      <c r="D28" s="65">
        <v>1997</v>
      </c>
      <c r="E28" s="66" t="s">
        <v>32</v>
      </c>
      <c r="F28" s="67">
        <v>266</v>
      </c>
      <c r="G28" s="191">
        <f>F28+F29+F31+F30</f>
        <v>1372</v>
      </c>
      <c r="H28" s="81"/>
    </row>
    <row r="29" spans="1:8" s="53" customFormat="1" ht="11.25" hidden="1" customHeight="1" thickBot="1">
      <c r="A29" s="185"/>
      <c r="B29" s="98" t="s">
        <v>52</v>
      </c>
      <c r="C29" s="189"/>
      <c r="D29" s="69">
        <v>1996</v>
      </c>
      <c r="E29" s="70" t="s">
        <v>32</v>
      </c>
      <c r="F29" s="71">
        <v>355</v>
      </c>
      <c r="G29" s="192"/>
      <c r="H29" s="81"/>
    </row>
    <row r="30" spans="1:8" s="53" customFormat="1" ht="11.25" hidden="1" customHeight="1" thickBot="1">
      <c r="A30" s="185"/>
      <c r="B30" s="94" t="s">
        <v>81</v>
      </c>
      <c r="C30" s="189"/>
      <c r="D30" s="106">
        <v>1994</v>
      </c>
      <c r="E30" s="107" t="s">
        <v>32</v>
      </c>
      <c r="F30" s="71">
        <v>374</v>
      </c>
      <c r="G30" s="192"/>
      <c r="H30" s="81"/>
    </row>
    <row r="31" spans="1:8" s="53" customFormat="1" ht="12" hidden="1" customHeight="1" thickBot="1">
      <c r="A31" s="185"/>
      <c r="B31" s="97" t="s">
        <v>56</v>
      </c>
      <c r="C31" s="190"/>
      <c r="D31" s="111">
        <v>1994</v>
      </c>
      <c r="E31" s="112" t="s">
        <v>40</v>
      </c>
      <c r="F31" s="93">
        <v>377</v>
      </c>
      <c r="G31" s="193"/>
      <c r="H31" s="81"/>
    </row>
    <row r="32" spans="1:8" s="53" customFormat="1" ht="11.25" hidden="1" customHeight="1" thickBot="1">
      <c r="A32" s="185">
        <v>8</v>
      </c>
      <c r="B32" s="68" t="s">
        <v>33</v>
      </c>
      <c r="C32" s="186" t="s">
        <v>214</v>
      </c>
      <c r="D32" s="65"/>
      <c r="E32" s="65"/>
      <c r="F32" s="67">
        <v>455</v>
      </c>
      <c r="G32" s="187">
        <f>F32+F33+F35+F34</f>
        <v>1272</v>
      </c>
      <c r="H32" s="81"/>
    </row>
    <row r="33" spans="1:16" s="53" customFormat="1" ht="11.25" hidden="1" customHeight="1" thickBot="1">
      <c r="A33" s="185"/>
      <c r="B33" s="68" t="s">
        <v>80</v>
      </c>
      <c r="C33" s="186"/>
      <c r="D33" s="72"/>
      <c r="E33" s="72"/>
      <c r="F33" s="71">
        <v>318</v>
      </c>
      <c r="G33" s="187"/>
      <c r="H33" s="81"/>
    </row>
    <row r="34" spans="1:16" s="53" customFormat="1" ht="11.25" hidden="1" customHeight="1" thickBot="1">
      <c r="A34" s="185"/>
      <c r="B34" s="108" t="s">
        <v>79</v>
      </c>
      <c r="C34" s="186"/>
      <c r="D34" s="69"/>
      <c r="E34" s="69"/>
      <c r="F34" s="71">
        <v>349</v>
      </c>
      <c r="G34" s="187"/>
      <c r="H34" s="81"/>
    </row>
    <row r="35" spans="1:16" s="53" customFormat="1" ht="12" hidden="1" customHeight="1" thickBot="1">
      <c r="A35" s="185"/>
      <c r="B35" s="109" t="s">
        <v>298</v>
      </c>
      <c r="C35" s="186"/>
      <c r="D35" s="110"/>
      <c r="E35" s="110"/>
      <c r="F35" s="93">
        <v>150</v>
      </c>
      <c r="G35" s="187"/>
      <c r="H35" s="81"/>
    </row>
    <row r="36" spans="1:16" s="53" customFormat="1" ht="11.25" hidden="1" customHeight="1" thickBot="1">
      <c r="A36" s="185">
        <v>9</v>
      </c>
      <c r="B36" s="78" t="s">
        <v>289</v>
      </c>
      <c r="C36" s="194" t="s">
        <v>67</v>
      </c>
      <c r="D36" s="79"/>
      <c r="E36" s="80"/>
      <c r="F36" s="85">
        <v>352</v>
      </c>
      <c r="G36" s="191">
        <f>F36+F37+F39+F38</f>
        <v>881</v>
      </c>
      <c r="H36" s="81"/>
    </row>
    <row r="37" spans="1:16" s="53" customFormat="1" ht="11.25" hidden="1" customHeight="1" thickBot="1">
      <c r="A37" s="185"/>
      <c r="B37" s="82" t="s">
        <v>256</v>
      </c>
      <c r="C37" s="195"/>
      <c r="D37" s="83"/>
      <c r="E37" s="84"/>
      <c r="F37" s="85">
        <v>191</v>
      </c>
      <c r="G37" s="192"/>
      <c r="H37" s="81"/>
    </row>
    <row r="38" spans="1:16" s="53" customFormat="1" ht="11.25" hidden="1" customHeight="1" thickBot="1">
      <c r="A38" s="185"/>
      <c r="B38" s="86" t="s">
        <v>85</v>
      </c>
      <c r="C38" s="195"/>
      <c r="D38" s="87"/>
      <c r="E38" s="88"/>
      <c r="F38" s="89">
        <v>191</v>
      </c>
      <c r="G38" s="192"/>
      <c r="H38" s="81"/>
    </row>
    <row r="39" spans="1:16" s="53" customFormat="1" ht="12" hidden="1" customHeight="1" thickBot="1">
      <c r="A39" s="185"/>
      <c r="B39" s="90" t="s">
        <v>203</v>
      </c>
      <c r="C39" s="196"/>
      <c r="D39" s="91"/>
      <c r="E39" s="92"/>
      <c r="F39" s="93">
        <v>147</v>
      </c>
      <c r="G39" s="193"/>
      <c r="H39" s="81"/>
      <c r="N39"/>
      <c r="O39"/>
    </row>
    <row r="40" spans="1:16" s="53" customFormat="1" ht="11.25" hidden="1" customHeight="1" thickBot="1">
      <c r="A40" s="185">
        <v>9</v>
      </c>
      <c r="B40" s="78"/>
      <c r="C40" s="194"/>
      <c r="D40" s="79"/>
      <c r="E40" s="80"/>
      <c r="F40" s="71"/>
      <c r="G40" s="191"/>
      <c r="H40" s="81"/>
      <c r="N40"/>
      <c r="O40"/>
    </row>
    <row r="41" spans="1:16" s="53" customFormat="1" ht="11.25" hidden="1" customHeight="1" thickBot="1">
      <c r="A41" s="185"/>
      <c r="B41" s="82"/>
      <c r="C41" s="195"/>
      <c r="D41" s="83"/>
      <c r="E41" s="84"/>
      <c r="F41" s="85"/>
      <c r="G41" s="192"/>
      <c r="H41" s="81"/>
      <c r="N41"/>
      <c r="O41"/>
    </row>
    <row r="42" spans="1:16" s="53" customFormat="1" ht="11.25" hidden="1" customHeight="1" thickBot="1">
      <c r="A42" s="185"/>
      <c r="B42" s="86"/>
      <c r="C42" s="195"/>
      <c r="D42" s="87"/>
      <c r="E42" s="88"/>
      <c r="F42" s="89"/>
      <c r="G42" s="192"/>
      <c r="H42" s="81"/>
      <c r="N42"/>
      <c r="O42"/>
    </row>
    <row r="43" spans="1:16" s="53" customFormat="1" ht="12" hidden="1" customHeight="1" thickBot="1">
      <c r="A43" s="185"/>
      <c r="B43" s="90"/>
      <c r="C43" s="196"/>
      <c r="D43" s="91"/>
      <c r="E43" s="92"/>
      <c r="F43" s="93"/>
      <c r="G43" s="193"/>
      <c r="H43" s="81"/>
      <c r="L43"/>
      <c r="M43"/>
      <c r="N43"/>
      <c r="O43"/>
      <c r="P43"/>
    </row>
    <row r="44" spans="1:16" s="53" customFormat="1" ht="11.25" hidden="1" customHeight="1" thickBot="1">
      <c r="A44" s="185">
        <v>10</v>
      </c>
      <c r="B44" s="64"/>
      <c r="C44" s="188"/>
      <c r="D44" s="65"/>
      <c r="E44" s="66"/>
      <c r="F44" s="67"/>
      <c r="G44" s="191"/>
      <c r="H44" s="81"/>
      <c r="L44"/>
      <c r="M44"/>
      <c r="N44"/>
      <c r="O44"/>
      <c r="P44"/>
    </row>
    <row r="45" spans="1:16" s="53" customFormat="1" ht="11.25" hidden="1" customHeight="1" thickBot="1">
      <c r="A45" s="185"/>
      <c r="B45" s="98"/>
      <c r="C45" s="189"/>
      <c r="D45" s="69"/>
      <c r="E45" s="70"/>
      <c r="F45" s="71"/>
      <c r="G45" s="192"/>
      <c r="H45" s="81"/>
      <c r="L45"/>
      <c r="M45"/>
      <c r="N45"/>
      <c r="O45"/>
      <c r="P45"/>
    </row>
    <row r="46" spans="1:16" s="53" customFormat="1" ht="11.25" hidden="1" customHeight="1" thickBot="1">
      <c r="A46" s="185"/>
      <c r="B46" s="94"/>
      <c r="C46" s="189"/>
      <c r="D46" s="106"/>
      <c r="E46" s="107"/>
      <c r="F46" s="71"/>
      <c r="G46" s="192"/>
      <c r="H46" s="81"/>
      <c r="L46"/>
      <c r="M46"/>
      <c r="N46"/>
      <c r="O46"/>
      <c r="P46"/>
    </row>
    <row r="47" spans="1:16" s="53" customFormat="1" ht="12" hidden="1" customHeight="1" thickBot="1">
      <c r="A47" s="185"/>
      <c r="B47" s="97"/>
      <c r="C47" s="190"/>
      <c r="D47" s="111"/>
      <c r="E47" s="112"/>
      <c r="F47" s="93"/>
      <c r="G47" s="193"/>
      <c r="H47" s="81"/>
      <c r="L47"/>
      <c r="M47"/>
      <c r="N47"/>
      <c r="O47"/>
      <c r="P47"/>
    </row>
    <row r="48" spans="1:16" s="53" customFormat="1" ht="11.25" hidden="1" customHeight="1" thickBot="1">
      <c r="A48" s="197">
        <v>9</v>
      </c>
      <c r="B48" s="68"/>
      <c r="C48" s="186"/>
      <c r="D48" s="65"/>
      <c r="E48" s="65"/>
      <c r="F48" s="67"/>
      <c r="G48" s="187"/>
      <c r="H48" s="81"/>
      <c r="L48"/>
      <c r="M48"/>
      <c r="N48"/>
      <c r="O48"/>
      <c r="P48"/>
    </row>
    <row r="49" spans="1:20" s="53" customFormat="1" ht="11.25" hidden="1" customHeight="1" thickBot="1">
      <c r="A49" s="197"/>
      <c r="B49" s="68"/>
      <c r="C49" s="186"/>
      <c r="D49" s="72"/>
      <c r="E49" s="72"/>
      <c r="F49" s="71"/>
      <c r="G49" s="187"/>
      <c r="H49" s="81"/>
      <c r="L49"/>
      <c r="M49"/>
      <c r="N49"/>
      <c r="O49"/>
      <c r="P49"/>
    </row>
    <row r="50" spans="1:20" s="53" customFormat="1" ht="11.25" hidden="1" customHeight="1" thickBot="1">
      <c r="A50" s="197"/>
      <c r="B50" s="108"/>
      <c r="C50" s="186"/>
      <c r="D50" s="69"/>
      <c r="E50" s="69"/>
      <c r="F50" s="71"/>
      <c r="G50" s="187"/>
      <c r="H50" s="81"/>
      <c r="L50"/>
      <c r="M50"/>
      <c r="N50"/>
      <c r="O50"/>
      <c r="P50"/>
    </row>
    <row r="51" spans="1:20" s="53" customFormat="1" ht="12" hidden="1" customHeight="1" thickBot="1">
      <c r="A51" s="197"/>
      <c r="B51" s="109"/>
      <c r="C51" s="186"/>
      <c r="D51" s="110"/>
      <c r="E51" s="110"/>
      <c r="F51" s="93"/>
      <c r="G51" s="187"/>
      <c r="H51" s="81"/>
      <c r="K51"/>
      <c r="L51"/>
      <c r="M51"/>
      <c r="N51"/>
      <c r="O51"/>
      <c r="P51"/>
    </row>
    <row r="52" spans="1:20" s="53" customFormat="1" ht="11.25" hidden="1" customHeight="1" thickBot="1">
      <c r="A52" s="185">
        <v>10</v>
      </c>
      <c r="B52" s="113"/>
      <c r="C52" s="186"/>
      <c r="D52" s="65"/>
      <c r="E52" s="65"/>
      <c r="F52" s="67"/>
      <c r="G52" s="187"/>
      <c r="H52" s="81"/>
      <c r="K52"/>
      <c r="L52"/>
      <c r="M52"/>
      <c r="N52"/>
      <c r="O52"/>
      <c r="P52"/>
    </row>
    <row r="53" spans="1:20" s="53" customFormat="1" ht="11.25" hidden="1" customHeight="1" thickBot="1">
      <c r="A53" s="185"/>
      <c r="B53" s="68"/>
      <c r="C53" s="186"/>
      <c r="D53" s="72"/>
      <c r="E53" s="72"/>
      <c r="F53" s="71"/>
      <c r="G53" s="187"/>
      <c r="H53" s="81"/>
      <c r="K53"/>
      <c r="L53"/>
      <c r="M53"/>
      <c r="N53"/>
      <c r="O53"/>
      <c r="P53"/>
    </row>
    <row r="54" spans="1:20" s="53" customFormat="1" ht="11.25" hidden="1" customHeight="1" thickBot="1">
      <c r="A54" s="185"/>
      <c r="B54" s="108"/>
      <c r="C54" s="186"/>
      <c r="D54" s="69"/>
      <c r="E54" s="69"/>
      <c r="F54" s="71"/>
      <c r="G54" s="187"/>
      <c r="H54" s="81"/>
      <c r="K54"/>
      <c r="L54"/>
      <c r="M54"/>
      <c r="N54"/>
      <c r="O54"/>
      <c r="P54"/>
    </row>
    <row r="55" spans="1:20" s="53" customFormat="1" ht="12" hidden="1" customHeight="1" thickBot="1">
      <c r="A55" s="185"/>
      <c r="B55" s="109"/>
      <c r="C55" s="186"/>
      <c r="D55" s="110"/>
      <c r="E55" s="110"/>
      <c r="F55" s="93"/>
      <c r="G55" s="187"/>
      <c r="H55" s="81"/>
      <c r="K55"/>
      <c r="L55"/>
      <c r="M55"/>
      <c r="N55"/>
      <c r="O55"/>
      <c r="P55"/>
    </row>
    <row r="56" spans="1:20" s="53" customFormat="1" ht="12" hidden="1" customHeight="1" thickBot="1">
      <c r="A56" s="185">
        <v>11</v>
      </c>
      <c r="B56" s="64"/>
      <c r="C56" s="186"/>
      <c r="D56" s="65"/>
      <c r="E56" s="66"/>
      <c r="F56" s="67"/>
      <c r="G56" s="187"/>
      <c r="H56" s="81"/>
      <c r="K56"/>
      <c r="L56"/>
      <c r="M56"/>
      <c r="N56"/>
      <c r="O56"/>
      <c r="P56"/>
      <c r="Q56"/>
    </row>
    <row r="57" spans="1:20" s="53" customFormat="1" ht="12" hidden="1" customHeight="1" thickBot="1">
      <c r="A57" s="185"/>
      <c r="B57" s="98"/>
      <c r="C57" s="186"/>
      <c r="D57" s="69"/>
      <c r="E57" s="70"/>
      <c r="F57" s="71"/>
      <c r="G57" s="187"/>
      <c r="H57" s="81"/>
      <c r="K57"/>
      <c r="L57"/>
      <c r="M57"/>
      <c r="N57"/>
      <c r="O57"/>
      <c r="P57"/>
      <c r="Q57"/>
    </row>
    <row r="58" spans="1:20" s="53" customFormat="1" ht="12" hidden="1" customHeight="1" thickBot="1">
      <c r="A58" s="185"/>
      <c r="B58" s="94"/>
      <c r="C58" s="186"/>
      <c r="D58" s="103"/>
      <c r="E58" s="104"/>
      <c r="F58" s="89"/>
      <c r="G58" s="187"/>
      <c r="H58" s="81"/>
      <c r="K58"/>
      <c r="L58"/>
      <c r="M58"/>
      <c r="N58"/>
      <c r="O58"/>
      <c r="P58"/>
      <c r="Q58"/>
    </row>
    <row r="59" spans="1:20" s="53" customFormat="1" ht="12" hidden="1" customHeight="1" thickBot="1">
      <c r="A59" s="185"/>
      <c r="B59" s="105"/>
      <c r="C59" s="186"/>
      <c r="D59" s="106"/>
      <c r="E59" s="107"/>
      <c r="F59" s="71"/>
      <c r="G59" s="187"/>
      <c r="H59" s="81"/>
      <c r="K59"/>
      <c r="L59"/>
      <c r="M59"/>
      <c r="N59"/>
      <c r="O59"/>
      <c r="P59"/>
      <c r="Q59"/>
    </row>
    <row r="60" spans="1:20" s="53" customFormat="1" ht="12" hidden="1" customHeight="1" thickBot="1">
      <c r="A60" s="185">
        <v>12</v>
      </c>
      <c r="B60" s="64"/>
      <c r="C60" s="186"/>
      <c r="D60" s="65"/>
      <c r="E60" s="65"/>
      <c r="F60" s="67"/>
      <c r="G60" s="187"/>
      <c r="H60" s="81"/>
      <c r="K60"/>
      <c r="L60"/>
      <c r="M60"/>
      <c r="N60"/>
      <c r="O60"/>
      <c r="P60"/>
      <c r="Q60"/>
    </row>
    <row r="61" spans="1:20" s="53" customFormat="1" ht="12" hidden="1" customHeight="1" thickBot="1">
      <c r="A61" s="185"/>
      <c r="B61" s="98"/>
      <c r="C61" s="186"/>
      <c r="D61" s="69"/>
      <c r="E61" s="69"/>
      <c r="F61" s="71"/>
      <c r="G61" s="187"/>
      <c r="H61" s="81"/>
      <c r="K61"/>
      <c r="L61"/>
      <c r="M61"/>
      <c r="N61"/>
      <c r="O61"/>
      <c r="P61"/>
      <c r="Q61"/>
    </row>
    <row r="62" spans="1:20" s="53" customFormat="1" ht="12" hidden="1" customHeight="1" thickBot="1">
      <c r="A62" s="185"/>
      <c r="B62" s="98"/>
      <c r="C62" s="186"/>
      <c r="D62" s="69"/>
      <c r="E62" s="69"/>
      <c r="F62" s="71"/>
      <c r="G62" s="187"/>
      <c r="H62" s="81"/>
      <c r="K62"/>
      <c r="L62"/>
      <c r="M62"/>
      <c r="N62"/>
      <c r="O62"/>
      <c r="P62"/>
      <c r="Q62"/>
    </row>
    <row r="63" spans="1:20" s="53" customFormat="1" ht="12" hidden="1" customHeight="1" thickBot="1">
      <c r="A63" s="185"/>
      <c r="B63" s="100"/>
      <c r="C63" s="186"/>
      <c r="D63" s="110"/>
      <c r="E63" s="110"/>
      <c r="F63" s="114"/>
      <c r="G63" s="187"/>
      <c r="H63" s="81"/>
      <c r="K63"/>
      <c r="L63"/>
      <c r="M63"/>
      <c r="N63"/>
      <c r="O63"/>
      <c r="P63"/>
      <c r="Q63"/>
    </row>
    <row r="64" spans="1:20" s="53" customFormat="1" ht="12" hidden="1" customHeight="1" thickBot="1">
      <c r="A64" s="185">
        <v>13</v>
      </c>
      <c r="B64" s="64"/>
      <c r="C64" s="186"/>
      <c r="D64" s="65"/>
      <c r="E64" s="66"/>
      <c r="F64" s="67"/>
      <c r="G64" s="187"/>
      <c r="H64" s="81"/>
      <c r="J64"/>
      <c r="K64"/>
      <c r="L64"/>
      <c r="M64"/>
      <c r="N64"/>
      <c r="O64"/>
      <c r="P64"/>
      <c r="Q64"/>
      <c r="R64"/>
      <c r="S64"/>
      <c r="T64"/>
    </row>
    <row r="65" spans="1:20" s="53" customFormat="1" ht="12" hidden="1" customHeight="1" thickBot="1">
      <c r="A65" s="185"/>
      <c r="B65" s="82"/>
      <c r="C65" s="186"/>
      <c r="D65" s="72"/>
      <c r="E65" s="73"/>
      <c r="F65" s="71"/>
      <c r="G65" s="187"/>
      <c r="H65" s="81"/>
      <c r="J65"/>
      <c r="K65"/>
      <c r="L65"/>
      <c r="M65"/>
      <c r="N65"/>
      <c r="O65"/>
      <c r="P65"/>
      <c r="Q65"/>
      <c r="R65"/>
      <c r="S65"/>
      <c r="T65"/>
    </row>
    <row r="66" spans="1:20" s="53" customFormat="1" ht="12" hidden="1" customHeight="1" thickBot="1">
      <c r="A66" s="185"/>
      <c r="B66" s="94"/>
      <c r="C66" s="186"/>
      <c r="D66" s="106"/>
      <c r="E66" s="107"/>
      <c r="F66" s="71"/>
      <c r="G66" s="187"/>
      <c r="H66" s="81"/>
      <c r="J66"/>
      <c r="K66"/>
      <c r="L66"/>
      <c r="M66"/>
      <c r="N66"/>
      <c r="O66"/>
      <c r="P66"/>
      <c r="Q66"/>
      <c r="R66"/>
      <c r="S66"/>
      <c r="T66"/>
    </row>
    <row r="67" spans="1:20" s="53" customFormat="1" ht="12" hidden="1" customHeight="1" thickBot="1">
      <c r="A67" s="185"/>
      <c r="B67" s="115"/>
      <c r="C67" s="186"/>
      <c r="D67" s="116"/>
      <c r="E67" s="117"/>
      <c r="F67" s="93"/>
      <c r="G67" s="187"/>
      <c r="H67" s="81"/>
      <c r="J67"/>
      <c r="K67"/>
      <c r="L67"/>
      <c r="M67"/>
      <c r="N67"/>
      <c r="O67"/>
      <c r="P67"/>
      <c r="Q67"/>
      <c r="R67"/>
      <c r="S67"/>
      <c r="T67"/>
    </row>
    <row r="68" spans="1:20" ht="14.9" hidden="1" customHeight="1">
      <c r="A68" s="185">
        <v>14</v>
      </c>
      <c r="B68" s="86"/>
      <c r="C68" s="186"/>
      <c r="D68" s="87"/>
      <c r="E68" s="88"/>
      <c r="F68" s="89"/>
      <c r="G68" s="187"/>
    </row>
    <row r="69" spans="1:20" ht="14.9" hidden="1" customHeight="1">
      <c r="A69" s="185"/>
      <c r="B69" s="98"/>
      <c r="C69" s="186"/>
      <c r="D69" s="69"/>
      <c r="E69" s="70"/>
      <c r="F69" s="71"/>
      <c r="G69" s="187"/>
    </row>
    <row r="70" spans="1:20" ht="14.9" hidden="1" customHeight="1">
      <c r="A70" s="185"/>
      <c r="B70" s="99"/>
      <c r="C70" s="186"/>
      <c r="D70" s="72"/>
      <c r="E70" s="73"/>
      <c r="F70" s="71"/>
      <c r="G70" s="187"/>
    </row>
    <row r="71" spans="1:20" ht="14.9" hidden="1" customHeight="1">
      <c r="A71" s="185"/>
      <c r="B71" s="100"/>
      <c r="C71" s="186"/>
      <c r="D71" s="101"/>
      <c r="E71" s="102"/>
      <c r="F71" s="85"/>
      <c r="G71" s="187"/>
    </row>
  </sheetData>
  <sheetProtection selectLockedCells="1" selectUnlockedCells="1"/>
  <mergeCells count="52">
    <mergeCell ref="G12:G15"/>
    <mergeCell ref="C24:C27"/>
    <mergeCell ref="G20:G23"/>
    <mergeCell ref="A12:A15"/>
    <mergeCell ref="C12:C15"/>
    <mergeCell ref="G24:G27"/>
    <mergeCell ref="A16:A19"/>
    <mergeCell ref="C16:C19"/>
    <mergeCell ref="G16:G19"/>
    <mergeCell ref="C20:C23"/>
    <mergeCell ref="A1:G1"/>
    <mergeCell ref="A4:A7"/>
    <mergeCell ref="C4:C7"/>
    <mergeCell ref="G4:G7"/>
    <mergeCell ref="A8:A11"/>
    <mergeCell ref="C8:C11"/>
    <mergeCell ref="G8:G11"/>
    <mergeCell ref="A48:A51"/>
    <mergeCell ref="C48:C51"/>
    <mergeCell ref="G48:G51"/>
    <mergeCell ref="A32:A35"/>
    <mergeCell ref="C32:C35"/>
    <mergeCell ref="G32:G35"/>
    <mergeCell ref="G36:G39"/>
    <mergeCell ref="A28:A31"/>
    <mergeCell ref="A44:A47"/>
    <mergeCell ref="C44:C47"/>
    <mergeCell ref="G44:G47"/>
    <mergeCell ref="A20:A23"/>
    <mergeCell ref="A24:A27"/>
    <mergeCell ref="A36:A39"/>
    <mergeCell ref="A56:A59"/>
    <mergeCell ref="C56:C59"/>
    <mergeCell ref="A60:A63"/>
    <mergeCell ref="C60:C63"/>
    <mergeCell ref="G56:G59"/>
    <mergeCell ref="A68:A71"/>
    <mergeCell ref="C68:C71"/>
    <mergeCell ref="G68:G71"/>
    <mergeCell ref="C28:C31"/>
    <mergeCell ref="G28:G31"/>
    <mergeCell ref="A40:A43"/>
    <mergeCell ref="C40:C43"/>
    <mergeCell ref="G40:G43"/>
    <mergeCell ref="C36:C39"/>
    <mergeCell ref="A52:A55"/>
    <mergeCell ref="C52:C55"/>
    <mergeCell ref="G60:G63"/>
    <mergeCell ref="A64:A67"/>
    <mergeCell ref="C64:C67"/>
    <mergeCell ref="G64:G67"/>
    <mergeCell ref="G52:G55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workbookViewId="0">
      <selection sqref="A1:Q1"/>
    </sheetView>
  </sheetViews>
  <sheetFormatPr defaultColWidth="8.81640625" defaultRowHeight="12.75" customHeight="1"/>
  <cols>
    <col min="1" max="1" width="4.26953125" style="7" customWidth="1"/>
    <col min="2" max="2" width="17.7265625" customWidth="1"/>
    <col min="3" max="3" width="19.2695312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3.7265625" style="10" customWidth="1"/>
    <col min="9" max="9" width="9.1796875" customWidth="1"/>
    <col min="10" max="10" width="3.7265625" style="9" customWidth="1"/>
    <col min="11" max="11" width="8.7265625" customWidth="1"/>
    <col min="12" max="12" width="3.7265625" style="9" customWidth="1"/>
    <col min="13" max="13" width="8.7265625" customWidth="1"/>
    <col min="14" max="14" width="3.7265625" style="9" customWidth="1"/>
    <col min="15" max="15" width="8.7265625" customWidth="1"/>
    <col min="16" max="16" width="3.7265625" style="9" customWidth="1"/>
    <col min="17" max="17" width="8.7265625" style="11" customWidth="1"/>
    <col min="18" max="19" width="4.26953125" style="8" customWidth="1"/>
  </cols>
  <sheetData>
    <row r="1" spans="1:19" ht="15" customHeight="1">
      <c r="A1" s="181" t="s">
        <v>396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99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2"/>
      <c r="H3" s="12"/>
      <c r="J3"/>
      <c r="L3"/>
      <c r="N3"/>
      <c r="P3"/>
      <c r="Q3" s="1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2" t="s">
        <v>4</v>
      </c>
      <c r="H4" s="12" t="s">
        <v>5</v>
      </c>
      <c r="I4" s="12" t="s">
        <v>103</v>
      </c>
      <c r="J4" s="12" t="s">
        <v>5</v>
      </c>
      <c r="K4" s="12" t="s">
        <v>104</v>
      </c>
      <c r="L4" s="12" t="s">
        <v>5</v>
      </c>
      <c r="M4" s="12" t="s">
        <v>105</v>
      </c>
      <c r="N4" s="12" t="s">
        <v>5</v>
      </c>
      <c r="O4" s="12" t="s">
        <v>106</v>
      </c>
      <c r="P4" s="12" t="s">
        <v>5</v>
      </c>
      <c r="Q4" s="12" t="s">
        <v>107</v>
      </c>
      <c r="R4" s="7" t="s">
        <v>6</v>
      </c>
      <c r="S4" s="7" t="s">
        <v>7</v>
      </c>
    </row>
    <row r="5" spans="1:19" ht="15" customHeight="1">
      <c r="A5" s="7">
        <v>1</v>
      </c>
      <c r="B5" t="s">
        <v>200</v>
      </c>
      <c r="C5" t="s">
        <v>31</v>
      </c>
      <c r="D5">
        <v>1981</v>
      </c>
      <c r="E5">
        <v>36</v>
      </c>
      <c r="F5" s="7" t="s">
        <v>109</v>
      </c>
      <c r="G5" s="7" t="s">
        <v>29</v>
      </c>
      <c r="H5" s="7">
        <v>1</v>
      </c>
      <c r="I5" s="118">
        <v>3.1018518518518522E-3</v>
      </c>
      <c r="J5">
        <v>20</v>
      </c>
      <c r="K5" s="118">
        <v>1.2870370370370372E-2</v>
      </c>
      <c r="L5">
        <v>2</v>
      </c>
      <c r="M5" s="118">
        <v>1.5972222222222224E-2</v>
      </c>
      <c r="N5">
        <v>1</v>
      </c>
      <c r="O5" s="118">
        <v>5.8449074074074072E-3</v>
      </c>
      <c r="P5">
        <v>2</v>
      </c>
      <c r="Q5" s="119">
        <v>2.1817129629629631E-2</v>
      </c>
      <c r="R5" s="8">
        <v>50</v>
      </c>
      <c r="S5" s="8">
        <v>100</v>
      </c>
    </row>
    <row r="6" spans="1:19" ht="15" customHeight="1">
      <c r="A6" s="7">
        <v>2</v>
      </c>
      <c r="B6" t="s">
        <v>58</v>
      </c>
      <c r="C6" t="s">
        <v>31</v>
      </c>
      <c r="D6">
        <v>1981</v>
      </c>
      <c r="E6">
        <v>3</v>
      </c>
      <c r="F6" s="7" t="s">
        <v>109</v>
      </c>
      <c r="G6" s="7" t="s">
        <v>29</v>
      </c>
      <c r="H6" s="7">
        <v>2</v>
      </c>
      <c r="I6" s="118">
        <v>2.5462962962962961E-3</v>
      </c>
      <c r="J6">
        <v>10</v>
      </c>
      <c r="K6" s="118">
        <v>1.3912037037037037E-2</v>
      </c>
      <c r="L6">
        <v>3</v>
      </c>
      <c r="M6" s="118">
        <v>1.6458333333333332E-2</v>
      </c>
      <c r="N6">
        <v>2</v>
      </c>
      <c r="O6" s="118">
        <v>5.7870370370370376E-3</v>
      </c>
      <c r="P6">
        <v>1</v>
      </c>
      <c r="Q6" s="119">
        <v>2.224537037037037E-2</v>
      </c>
      <c r="R6" s="8">
        <v>46</v>
      </c>
      <c r="S6" s="8">
        <v>96</v>
      </c>
    </row>
    <row r="7" spans="1:19" ht="15" customHeight="1">
      <c r="A7" s="7">
        <v>3</v>
      </c>
      <c r="B7" t="s">
        <v>386</v>
      </c>
      <c r="C7" t="s">
        <v>303</v>
      </c>
      <c r="D7">
        <v>2008</v>
      </c>
      <c r="E7">
        <v>18</v>
      </c>
      <c r="F7" s="7"/>
      <c r="G7" s="7" t="s">
        <v>32</v>
      </c>
      <c r="H7" s="7">
        <v>1</v>
      </c>
      <c r="I7" s="118">
        <v>2.0949074074074073E-3</v>
      </c>
      <c r="J7">
        <v>1</v>
      </c>
      <c r="K7" s="118">
        <v>1.4374999999999999E-2</v>
      </c>
      <c r="L7">
        <v>6</v>
      </c>
      <c r="M7" s="118">
        <v>1.6469907407407405E-2</v>
      </c>
      <c r="N7">
        <v>3</v>
      </c>
      <c r="O7" s="118">
        <v>6.1805555555555563E-3</v>
      </c>
      <c r="P7">
        <v>4</v>
      </c>
      <c r="Q7" s="119">
        <v>2.2650462962962966E-2</v>
      </c>
    </row>
    <row r="8" spans="1:19" ht="15" customHeight="1">
      <c r="A8" s="7">
        <v>4</v>
      </c>
      <c r="B8" t="s">
        <v>161</v>
      </c>
      <c r="C8" t="s">
        <v>198</v>
      </c>
      <c r="D8">
        <v>1983</v>
      </c>
      <c r="E8">
        <v>8</v>
      </c>
      <c r="F8" s="7" t="s">
        <v>109</v>
      </c>
      <c r="G8" s="7" t="s">
        <v>29</v>
      </c>
      <c r="H8" s="7">
        <v>3</v>
      </c>
      <c r="I8" s="118">
        <v>2.3032407407407407E-3</v>
      </c>
      <c r="J8">
        <v>5</v>
      </c>
      <c r="K8" s="118">
        <v>1.494212962962963E-2</v>
      </c>
      <c r="L8">
        <v>10</v>
      </c>
      <c r="M8" s="118">
        <v>1.7245370370370369E-2</v>
      </c>
      <c r="N8">
        <v>9</v>
      </c>
      <c r="O8" s="118">
        <v>5.9375000000000009E-3</v>
      </c>
      <c r="P8">
        <v>3</v>
      </c>
      <c r="Q8" s="119">
        <v>2.3182870370370371E-2</v>
      </c>
      <c r="R8" s="8">
        <v>43</v>
      </c>
      <c r="S8" s="8">
        <v>93</v>
      </c>
    </row>
    <row r="9" spans="1:19" ht="15" customHeight="1">
      <c r="A9" s="7">
        <v>5</v>
      </c>
      <c r="B9" t="s">
        <v>169</v>
      </c>
      <c r="C9" t="s">
        <v>387</v>
      </c>
      <c r="D9">
        <v>1979</v>
      </c>
      <c r="E9">
        <v>4</v>
      </c>
      <c r="F9" s="7" t="s">
        <v>109</v>
      </c>
      <c r="G9" s="7" t="s">
        <v>29</v>
      </c>
      <c r="H9" s="7">
        <v>4</v>
      </c>
      <c r="I9" s="118">
        <v>2.7662037037037034E-3</v>
      </c>
      <c r="J9">
        <v>13</v>
      </c>
      <c r="K9" s="118">
        <v>1.4363425925925925E-2</v>
      </c>
      <c r="L9">
        <v>5</v>
      </c>
      <c r="M9" s="118">
        <v>1.712962962962963E-2</v>
      </c>
      <c r="N9">
        <v>7</v>
      </c>
      <c r="O9" s="118">
        <v>6.2268518518518515E-3</v>
      </c>
      <c r="P9">
        <v>5</v>
      </c>
      <c r="Q9" s="119">
        <v>2.3356481481481482E-2</v>
      </c>
      <c r="R9" s="8">
        <v>41</v>
      </c>
      <c r="S9" s="8">
        <v>91</v>
      </c>
    </row>
    <row r="10" spans="1:19" ht="15" customHeight="1">
      <c r="A10" s="7">
        <v>6</v>
      </c>
      <c r="B10" t="s">
        <v>70</v>
      </c>
      <c r="C10" t="s">
        <v>31</v>
      </c>
      <c r="D10">
        <v>1982</v>
      </c>
      <c r="E10">
        <v>23</v>
      </c>
      <c r="F10" s="7" t="s">
        <v>109</v>
      </c>
      <c r="G10" s="7" t="s">
        <v>29</v>
      </c>
      <c r="H10" s="7">
        <v>5</v>
      </c>
      <c r="I10" s="118">
        <v>2.8009259259259259E-3</v>
      </c>
      <c r="J10">
        <v>14</v>
      </c>
      <c r="K10" s="118">
        <v>1.4270833333333335E-2</v>
      </c>
      <c r="L10">
        <v>4</v>
      </c>
      <c r="M10" s="118">
        <v>1.7071759259259259E-2</v>
      </c>
      <c r="N10">
        <v>6</v>
      </c>
      <c r="O10" s="118">
        <v>6.3888888888888884E-3</v>
      </c>
      <c r="P10">
        <v>7</v>
      </c>
      <c r="Q10" s="119">
        <v>2.3460648148148147E-2</v>
      </c>
      <c r="R10" s="8">
        <v>40</v>
      </c>
      <c r="S10" s="8">
        <v>90</v>
      </c>
    </row>
    <row r="11" spans="1:19" ht="15" customHeight="1">
      <c r="A11" s="7">
        <v>7</v>
      </c>
      <c r="B11" t="s">
        <v>51</v>
      </c>
      <c r="C11" t="s">
        <v>31</v>
      </c>
      <c r="D11">
        <v>1976</v>
      </c>
      <c r="E11">
        <v>24</v>
      </c>
      <c r="F11" s="7" t="s">
        <v>109</v>
      </c>
      <c r="G11" s="7" t="s">
        <v>29</v>
      </c>
      <c r="H11" s="7">
        <v>6</v>
      </c>
      <c r="I11" s="118">
        <v>2.685185185185185E-3</v>
      </c>
      <c r="J11">
        <v>12</v>
      </c>
      <c r="K11" s="118">
        <v>1.4675925925925926E-2</v>
      </c>
      <c r="L11">
        <v>8</v>
      </c>
      <c r="M11" s="118">
        <v>1.7361111111111112E-2</v>
      </c>
      <c r="N11">
        <v>11</v>
      </c>
      <c r="O11" s="118">
        <v>6.2268518518518515E-3</v>
      </c>
      <c r="P11">
        <v>6</v>
      </c>
      <c r="Q11" s="119">
        <v>2.3587962962962963E-2</v>
      </c>
      <c r="R11" s="8">
        <v>39</v>
      </c>
      <c r="S11" s="8">
        <v>89</v>
      </c>
    </row>
    <row r="12" spans="1:19" ht="15" customHeight="1">
      <c r="A12" s="7">
        <v>8</v>
      </c>
      <c r="B12" t="s">
        <v>54</v>
      </c>
      <c r="C12" t="s">
        <v>303</v>
      </c>
      <c r="D12">
        <v>2000</v>
      </c>
      <c r="E12">
        <v>14</v>
      </c>
      <c r="F12" s="7"/>
      <c r="G12" s="7" t="s">
        <v>47</v>
      </c>
      <c r="H12" s="7">
        <v>1</v>
      </c>
      <c r="I12" s="118">
        <v>2.1874999999999998E-3</v>
      </c>
      <c r="J12">
        <v>3</v>
      </c>
      <c r="K12" s="118">
        <v>1.4976851851851852E-2</v>
      </c>
      <c r="L12">
        <v>11</v>
      </c>
      <c r="M12" s="118">
        <v>1.7164351851851851E-2</v>
      </c>
      <c r="N12">
        <v>8</v>
      </c>
      <c r="O12" s="118">
        <v>6.782407407407408E-3</v>
      </c>
      <c r="P12">
        <v>13</v>
      </c>
      <c r="Q12" s="119">
        <v>2.3946759259259261E-2</v>
      </c>
    </row>
    <row r="13" spans="1:19" ht="15" customHeight="1">
      <c r="A13" s="7">
        <v>9</v>
      </c>
      <c r="B13" t="s">
        <v>38</v>
      </c>
      <c r="C13" t="s">
        <v>387</v>
      </c>
      <c r="D13">
        <v>1974</v>
      </c>
      <c r="E13">
        <v>33</v>
      </c>
      <c r="F13" s="7" t="s">
        <v>109</v>
      </c>
      <c r="G13" s="7" t="s">
        <v>29</v>
      </c>
      <c r="H13" s="7">
        <v>7</v>
      </c>
      <c r="I13" s="118">
        <v>2.6620370370370374E-3</v>
      </c>
      <c r="J13">
        <v>11</v>
      </c>
      <c r="K13" s="118">
        <v>1.4699074074074074E-2</v>
      </c>
      <c r="L13">
        <v>9</v>
      </c>
      <c r="M13" s="118">
        <v>1.7361111111111112E-2</v>
      </c>
      <c r="N13">
        <v>10</v>
      </c>
      <c r="O13" s="118">
        <v>6.6898148148148142E-3</v>
      </c>
      <c r="P13">
        <v>10</v>
      </c>
      <c r="Q13" s="119">
        <v>2.4050925925925924E-2</v>
      </c>
      <c r="R13" s="8">
        <v>38</v>
      </c>
      <c r="S13" s="8">
        <v>88</v>
      </c>
    </row>
    <row r="14" spans="1:19" ht="15" customHeight="1">
      <c r="A14" s="7">
        <v>10</v>
      </c>
      <c r="B14" t="s">
        <v>98</v>
      </c>
      <c r="C14" t="s">
        <v>34</v>
      </c>
      <c r="D14">
        <v>1990</v>
      </c>
      <c r="E14">
        <v>20</v>
      </c>
      <c r="F14" s="7" t="s">
        <v>109</v>
      </c>
      <c r="G14" s="7" t="s">
        <v>24</v>
      </c>
      <c r="H14" s="7">
        <v>1</v>
      </c>
      <c r="I14" s="118">
        <v>2.488425925925926E-3</v>
      </c>
      <c r="J14">
        <v>9</v>
      </c>
      <c r="K14" s="118">
        <v>1.5335648148148147E-2</v>
      </c>
      <c r="L14">
        <v>12</v>
      </c>
      <c r="M14" s="118">
        <v>1.7824074074074076E-2</v>
      </c>
      <c r="N14">
        <v>13</v>
      </c>
      <c r="O14" s="118">
        <v>6.5162037037037037E-3</v>
      </c>
      <c r="P14">
        <v>9</v>
      </c>
      <c r="Q14" s="119">
        <v>2.4340277777777777E-2</v>
      </c>
      <c r="R14" s="8">
        <v>50</v>
      </c>
      <c r="S14" s="8">
        <v>87</v>
      </c>
    </row>
    <row r="15" spans="1:19" ht="15" customHeight="1">
      <c r="A15" s="7">
        <v>11</v>
      </c>
      <c r="B15" t="s">
        <v>28</v>
      </c>
      <c r="C15" t="s">
        <v>34</v>
      </c>
      <c r="D15">
        <v>1976</v>
      </c>
      <c r="E15">
        <v>32</v>
      </c>
      <c r="F15" s="7" t="s">
        <v>109</v>
      </c>
      <c r="G15" s="7" t="s">
        <v>29</v>
      </c>
      <c r="H15" s="7">
        <v>8</v>
      </c>
      <c r="I15" s="118">
        <v>2.3611111111111111E-3</v>
      </c>
      <c r="J15">
        <v>6</v>
      </c>
      <c r="K15" s="118">
        <v>1.5381944444444443E-2</v>
      </c>
      <c r="L15">
        <v>13</v>
      </c>
      <c r="M15" s="118">
        <v>1.7743055555555557E-2</v>
      </c>
      <c r="N15">
        <v>12</v>
      </c>
      <c r="O15" s="118">
        <v>6.7708333333333336E-3</v>
      </c>
      <c r="P15">
        <v>12</v>
      </c>
      <c r="Q15" s="119">
        <v>2.4513888888888887E-2</v>
      </c>
      <c r="R15" s="8">
        <v>37</v>
      </c>
      <c r="S15" s="8">
        <v>86</v>
      </c>
    </row>
    <row r="16" spans="1:19" ht="15" customHeight="1">
      <c r="A16" s="7">
        <v>12</v>
      </c>
      <c r="B16" t="s">
        <v>304</v>
      </c>
      <c r="C16" t="s">
        <v>303</v>
      </c>
      <c r="D16">
        <v>2005</v>
      </c>
      <c r="E16">
        <v>19</v>
      </c>
      <c r="F16" s="7"/>
      <c r="G16" s="7" t="s">
        <v>32</v>
      </c>
      <c r="H16" s="7">
        <v>2</v>
      </c>
      <c r="I16" s="118">
        <v>2.1759259259259258E-3</v>
      </c>
      <c r="J16">
        <v>2</v>
      </c>
      <c r="K16" s="118">
        <v>1.4490740740740742E-2</v>
      </c>
      <c r="L16">
        <v>7</v>
      </c>
      <c r="M16" s="118">
        <v>1.6666666666666666E-2</v>
      </c>
      <c r="N16">
        <v>4</v>
      </c>
      <c r="O16" s="118">
        <v>8.4837962962962966E-3</v>
      </c>
      <c r="P16">
        <v>27</v>
      </c>
      <c r="Q16" s="119">
        <v>2.5150462962962961E-2</v>
      </c>
    </row>
    <row r="17" spans="1:19" ht="15" customHeight="1">
      <c r="A17" s="7">
        <v>13</v>
      </c>
      <c r="B17" t="s">
        <v>49</v>
      </c>
      <c r="C17" t="s">
        <v>388</v>
      </c>
      <c r="D17">
        <v>1961</v>
      </c>
      <c r="E17">
        <v>61</v>
      </c>
      <c r="F17" s="7" t="s">
        <v>109</v>
      </c>
      <c r="G17" s="7" t="s">
        <v>69</v>
      </c>
      <c r="H17" s="7">
        <v>1</v>
      </c>
      <c r="I17" s="118">
        <v>3.0324074074074073E-3</v>
      </c>
      <c r="J17">
        <v>19</v>
      </c>
      <c r="K17" s="118">
        <v>1.556712962962963E-2</v>
      </c>
      <c r="L17">
        <v>14</v>
      </c>
      <c r="M17" s="118">
        <v>1.8599537037037036E-2</v>
      </c>
      <c r="N17">
        <v>14</v>
      </c>
      <c r="O17" s="118">
        <v>7.0254629629629634E-3</v>
      </c>
      <c r="P17">
        <v>15</v>
      </c>
      <c r="Q17" s="119">
        <v>2.5624999999999998E-2</v>
      </c>
      <c r="R17" s="8">
        <v>50</v>
      </c>
      <c r="S17" s="8">
        <v>85</v>
      </c>
    </row>
    <row r="18" spans="1:19" ht="15" customHeight="1">
      <c r="A18" s="7">
        <v>14</v>
      </c>
      <c r="B18" t="s">
        <v>151</v>
      </c>
      <c r="C18" t="s">
        <v>83</v>
      </c>
      <c r="D18">
        <v>1970</v>
      </c>
      <c r="E18">
        <v>29</v>
      </c>
      <c r="F18" s="7" t="s">
        <v>109</v>
      </c>
      <c r="G18" s="7" t="s">
        <v>50</v>
      </c>
      <c r="H18" s="7">
        <v>1</v>
      </c>
      <c r="I18" s="118">
        <v>3.8310185185185183E-3</v>
      </c>
      <c r="J18">
        <v>27</v>
      </c>
      <c r="K18" s="118">
        <v>1.5671296296296298E-2</v>
      </c>
      <c r="L18">
        <v>15</v>
      </c>
      <c r="M18" s="118">
        <v>1.9502314814814816E-2</v>
      </c>
      <c r="N18">
        <v>16</v>
      </c>
      <c r="O18" s="118">
        <v>6.4699074074074069E-3</v>
      </c>
      <c r="P18">
        <v>8</v>
      </c>
      <c r="Q18" s="119">
        <v>2.5972222222222219E-2</v>
      </c>
      <c r="R18" s="8">
        <v>50</v>
      </c>
      <c r="S18" s="8">
        <v>84</v>
      </c>
    </row>
    <row r="19" spans="1:19" ht="15" customHeight="1">
      <c r="A19" s="7">
        <v>15</v>
      </c>
      <c r="B19" t="s">
        <v>87</v>
      </c>
      <c r="C19" t="s">
        <v>86</v>
      </c>
      <c r="D19">
        <v>1971</v>
      </c>
      <c r="E19">
        <v>28</v>
      </c>
      <c r="F19" s="7" t="s">
        <v>109</v>
      </c>
      <c r="G19" s="7" t="s">
        <v>50</v>
      </c>
      <c r="H19" s="7">
        <v>2</v>
      </c>
      <c r="I19" s="118">
        <v>2.8240740740740739E-3</v>
      </c>
      <c r="J19">
        <v>15</v>
      </c>
      <c r="K19" s="118">
        <v>1.6446759259259262E-2</v>
      </c>
      <c r="L19">
        <v>16</v>
      </c>
      <c r="M19" s="118">
        <v>1.9270833333333334E-2</v>
      </c>
      <c r="N19">
        <v>15</v>
      </c>
      <c r="O19" s="118">
        <v>7.1643518518518514E-3</v>
      </c>
      <c r="P19">
        <v>16</v>
      </c>
      <c r="Q19" s="119">
        <v>2.6435185185185187E-2</v>
      </c>
      <c r="R19" s="8">
        <v>46</v>
      </c>
      <c r="S19" s="8">
        <v>83</v>
      </c>
    </row>
    <row r="20" spans="1:19" ht="15" customHeight="1">
      <c r="A20" s="7">
        <v>16</v>
      </c>
      <c r="B20" t="s">
        <v>389</v>
      </c>
      <c r="C20" t="s">
        <v>390</v>
      </c>
      <c r="D20">
        <v>2002</v>
      </c>
      <c r="E20">
        <v>204</v>
      </c>
      <c r="F20" s="7" t="s">
        <v>109</v>
      </c>
      <c r="G20" s="7" t="s">
        <v>42</v>
      </c>
      <c r="H20" s="7">
        <v>1</v>
      </c>
      <c r="I20" s="118">
        <v>2.3726851851851851E-3</v>
      </c>
      <c r="J20">
        <v>7</v>
      </c>
      <c r="K20" s="118">
        <v>1.7187499999999998E-2</v>
      </c>
      <c r="L20">
        <v>18</v>
      </c>
      <c r="M20" s="118">
        <v>1.9560185185185184E-2</v>
      </c>
      <c r="N20">
        <v>17</v>
      </c>
      <c r="O20" s="118">
        <v>7.3842592592592597E-3</v>
      </c>
      <c r="P20">
        <v>17</v>
      </c>
      <c r="Q20" s="119">
        <v>2.6944444444444441E-2</v>
      </c>
      <c r="R20" s="8">
        <v>50</v>
      </c>
      <c r="S20" s="8">
        <v>100</v>
      </c>
    </row>
    <row r="21" spans="1:19" ht="15" customHeight="1">
      <c r="A21" s="7">
        <v>17</v>
      </c>
      <c r="B21" t="s">
        <v>300</v>
      </c>
      <c r="C21" t="s">
        <v>31</v>
      </c>
      <c r="D21">
        <v>1990</v>
      </c>
      <c r="E21">
        <v>203</v>
      </c>
      <c r="F21" s="7" t="s">
        <v>109</v>
      </c>
      <c r="G21" s="7" t="s">
        <v>35</v>
      </c>
      <c r="H21" s="7">
        <v>1</v>
      </c>
      <c r="I21" s="118">
        <v>3.3912037037037036E-3</v>
      </c>
      <c r="J21">
        <v>22</v>
      </c>
      <c r="K21" s="118">
        <v>1.7060185185185185E-2</v>
      </c>
      <c r="L21">
        <v>17</v>
      </c>
      <c r="M21" s="118">
        <v>2.045138888888889E-2</v>
      </c>
      <c r="N21">
        <v>19</v>
      </c>
      <c r="O21" s="118">
        <v>6.7129629629629622E-3</v>
      </c>
      <c r="P21">
        <v>11</v>
      </c>
      <c r="Q21" s="119">
        <v>2.7164351851851853E-2</v>
      </c>
      <c r="R21" s="8">
        <v>50</v>
      </c>
      <c r="S21" s="8">
        <v>96</v>
      </c>
    </row>
    <row r="22" spans="1:19" ht="15" customHeight="1">
      <c r="A22" s="7">
        <v>18</v>
      </c>
      <c r="B22" t="s">
        <v>53</v>
      </c>
      <c r="C22" t="s">
        <v>198</v>
      </c>
      <c r="D22">
        <v>1990</v>
      </c>
      <c r="E22">
        <v>30</v>
      </c>
      <c r="F22" s="7" t="s">
        <v>109</v>
      </c>
      <c r="G22" s="7" t="s">
        <v>24</v>
      </c>
      <c r="H22" s="7">
        <v>2</v>
      </c>
      <c r="I22" s="118">
        <v>2.2337962962962967E-3</v>
      </c>
      <c r="J22">
        <v>4</v>
      </c>
      <c r="K22" s="118">
        <v>1.7673611111111109E-2</v>
      </c>
      <c r="L22">
        <v>21</v>
      </c>
      <c r="M22" s="118">
        <v>1.9907407407407408E-2</v>
      </c>
      <c r="N22">
        <v>18</v>
      </c>
      <c r="O22" s="118">
        <v>7.5578703703703702E-3</v>
      </c>
      <c r="P22">
        <v>18</v>
      </c>
      <c r="Q22" s="119">
        <v>2.7465277777777772E-2</v>
      </c>
      <c r="R22" s="8">
        <v>46</v>
      </c>
      <c r="S22" s="8">
        <v>82</v>
      </c>
    </row>
    <row r="23" spans="1:19" ht="15" customHeight="1">
      <c r="A23" s="7">
        <v>19</v>
      </c>
      <c r="B23" t="s">
        <v>295</v>
      </c>
      <c r="C23" t="s">
        <v>391</v>
      </c>
      <c r="D23">
        <v>1970</v>
      </c>
      <c r="E23">
        <v>13</v>
      </c>
      <c r="F23" s="7" t="s">
        <v>109</v>
      </c>
      <c r="G23" s="7" t="s">
        <v>50</v>
      </c>
      <c r="H23" s="7">
        <v>3</v>
      </c>
      <c r="I23" s="118">
        <v>2.9166666666666668E-3</v>
      </c>
      <c r="J23">
        <v>18</v>
      </c>
      <c r="K23" s="118">
        <v>1.7916666666666668E-2</v>
      </c>
      <c r="L23">
        <v>22</v>
      </c>
      <c r="M23" s="118">
        <v>2.0833333333333332E-2</v>
      </c>
      <c r="N23">
        <v>21</v>
      </c>
      <c r="O23" s="118">
        <v>6.9675925925925921E-3</v>
      </c>
      <c r="P23">
        <v>14</v>
      </c>
      <c r="Q23" s="119">
        <v>2.7800925925925923E-2</v>
      </c>
      <c r="R23" s="8">
        <v>43</v>
      </c>
      <c r="S23" s="8">
        <v>81</v>
      </c>
    </row>
    <row r="24" spans="1:19" ht="15" customHeight="1">
      <c r="A24" s="7">
        <v>20</v>
      </c>
      <c r="B24" t="s">
        <v>33</v>
      </c>
      <c r="C24" t="s">
        <v>34</v>
      </c>
      <c r="D24">
        <v>1980</v>
      </c>
      <c r="E24">
        <v>205</v>
      </c>
      <c r="F24" s="7" t="s">
        <v>109</v>
      </c>
      <c r="G24" s="7" t="s">
        <v>27</v>
      </c>
      <c r="H24" s="7">
        <v>1</v>
      </c>
      <c r="I24" s="118">
        <v>3.1249999999999997E-3</v>
      </c>
      <c r="J24">
        <v>21</v>
      </c>
      <c r="K24" s="118">
        <v>1.7627314814814814E-2</v>
      </c>
      <c r="L24">
        <v>20</v>
      </c>
      <c r="M24" s="118">
        <v>2.0752314814814814E-2</v>
      </c>
      <c r="N24">
        <v>20</v>
      </c>
      <c r="O24" s="118">
        <v>8.2291666666666659E-3</v>
      </c>
      <c r="P24">
        <v>25</v>
      </c>
      <c r="Q24" s="119">
        <v>2.8981481481481483E-2</v>
      </c>
      <c r="R24" s="8">
        <v>50</v>
      </c>
      <c r="S24" s="8">
        <v>93</v>
      </c>
    </row>
    <row r="25" spans="1:19" ht="15" customHeight="1">
      <c r="A25" s="7">
        <v>21</v>
      </c>
      <c r="B25" t="s">
        <v>377</v>
      </c>
      <c r="C25" t="s">
        <v>23</v>
      </c>
      <c r="D25">
        <v>1998</v>
      </c>
      <c r="E25">
        <v>31</v>
      </c>
      <c r="F25" s="7" t="s">
        <v>109</v>
      </c>
      <c r="G25" s="7" t="s">
        <v>47</v>
      </c>
      <c r="H25" s="7">
        <v>2</v>
      </c>
      <c r="I25" s="118">
        <v>2.4652777777777776E-3</v>
      </c>
      <c r="J25">
        <v>8</v>
      </c>
      <c r="K25" s="118">
        <v>1.8981481481481481E-2</v>
      </c>
      <c r="L25">
        <v>25</v>
      </c>
      <c r="M25" s="118">
        <v>2.1446759259259259E-2</v>
      </c>
      <c r="N25">
        <v>23</v>
      </c>
      <c r="O25" s="118">
        <v>7.6273148148148151E-3</v>
      </c>
      <c r="P25">
        <v>19</v>
      </c>
      <c r="Q25" s="119">
        <v>2.9074074074074075E-2</v>
      </c>
      <c r="R25" s="8">
        <v>50</v>
      </c>
      <c r="S25" s="8">
        <v>80</v>
      </c>
    </row>
    <row r="26" spans="1:19" ht="15" customHeight="1">
      <c r="A26" s="7">
        <v>22</v>
      </c>
      <c r="B26" t="s">
        <v>392</v>
      </c>
      <c r="C26" t="s">
        <v>31</v>
      </c>
      <c r="D26">
        <v>1990</v>
      </c>
      <c r="E26">
        <v>202</v>
      </c>
      <c r="F26" s="7" t="s">
        <v>109</v>
      </c>
      <c r="G26" s="7" t="s">
        <v>35</v>
      </c>
      <c r="H26" s="7">
        <v>2</v>
      </c>
      <c r="I26" s="118">
        <v>2.8587962962962963E-3</v>
      </c>
      <c r="J26">
        <v>16</v>
      </c>
      <c r="K26" s="118">
        <v>1.8240740740740741E-2</v>
      </c>
      <c r="L26">
        <v>23</v>
      </c>
      <c r="M26" s="118">
        <v>2.1099537037037038E-2</v>
      </c>
      <c r="N26">
        <v>22</v>
      </c>
      <c r="O26" s="118">
        <v>8.1828703703703699E-3</v>
      </c>
      <c r="P26">
        <v>24</v>
      </c>
      <c r="Q26" s="119">
        <v>2.9282407407407406E-2</v>
      </c>
      <c r="R26" s="8">
        <v>46</v>
      </c>
      <c r="S26" s="8">
        <v>91</v>
      </c>
    </row>
    <row r="27" spans="1:19" ht="15" customHeight="1">
      <c r="A27" s="7">
        <v>23</v>
      </c>
      <c r="B27" t="s">
        <v>393</v>
      </c>
      <c r="C27" t="s">
        <v>198</v>
      </c>
      <c r="D27">
        <v>1969</v>
      </c>
      <c r="E27">
        <v>100</v>
      </c>
      <c r="F27" s="7" t="s">
        <v>109</v>
      </c>
      <c r="G27" s="7" t="s">
        <v>50</v>
      </c>
      <c r="H27" s="7">
        <v>4</v>
      </c>
      <c r="I27" s="118">
        <v>4.4560185185185189E-3</v>
      </c>
      <c r="J27">
        <v>30</v>
      </c>
      <c r="K27" s="118">
        <v>1.7222222222222222E-2</v>
      </c>
      <c r="L27">
        <v>19</v>
      </c>
      <c r="M27" s="118">
        <v>2.1678240740740738E-2</v>
      </c>
      <c r="N27">
        <v>24</v>
      </c>
      <c r="O27" s="118">
        <v>8.0208333333333329E-3</v>
      </c>
      <c r="P27">
        <v>22</v>
      </c>
      <c r="Q27" s="119">
        <v>2.9699074074074072E-2</v>
      </c>
      <c r="R27" s="8">
        <v>41</v>
      </c>
      <c r="S27" s="8">
        <v>79</v>
      </c>
    </row>
    <row r="28" spans="1:19" ht="15" customHeight="1">
      <c r="A28" s="7">
        <v>24</v>
      </c>
      <c r="B28" t="s">
        <v>56</v>
      </c>
      <c r="C28" t="s">
        <v>198</v>
      </c>
      <c r="D28">
        <v>1961</v>
      </c>
      <c r="E28">
        <v>26</v>
      </c>
      <c r="F28" s="7" t="s">
        <v>109</v>
      </c>
      <c r="G28" s="7" t="s">
        <v>69</v>
      </c>
      <c r="H28" s="7">
        <v>2</v>
      </c>
      <c r="I28" s="118">
        <v>3.4027777777777784E-3</v>
      </c>
      <c r="J28">
        <v>23</v>
      </c>
      <c r="K28" s="118">
        <v>1.877314814814815E-2</v>
      </c>
      <c r="L28">
        <v>24</v>
      </c>
      <c r="M28" s="118">
        <v>2.2175925925925929E-2</v>
      </c>
      <c r="N28">
        <v>25</v>
      </c>
      <c r="O28" s="118">
        <v>7.8472222222222224E-3</v>
      </c>
      <c r="P28">
        <v>21</v>
      </c>
      <c r="Q28" s="119">
        <v>3.0023148148148149E-2</v>
      </c>
      <c r="R28" s="8">
        <v>46</v>
      </c>
      <c r="S28" s="8">
        <v>78</v>
      </c>
    </row>
    <row r="29" spans="1:19" ht="15" customHeight="1">
      <c r="A29" s="7">
        <v>25</v>
      </c>
      <c r="B29" t="s">
        <v>55</v>
      </c>
      <c r="C29" t="s">
        <v>31</v>
      </c>
      <c r="D29">
        <v>1962</v>
      </c>
      <c r="E29">
        <v>35</v>
      </c>
      <c r="F29" s="7" t="s">
        <v>109</v>
      </c>
      <c r="G29" s="7" t="s">
        <v>69</v>
      </c>
      <c r="H29" s="7">
        <v>3</v>
      </c>
      <c r="I29" s="118">
        <v>2.9050925925925928E-3</v>
      </c>
      <c r="J29">
        <v>17</v>
      </c>
      <c r="K29" s="118">
        <v>1.9618055555555555E-2</v>
      </c>
      <c r="L29">
        <v>27</v>
      </c>
      <c r="M29" s="118">
        <v>2.2523148148148143E-2</v>
      </c>
      <c r="N29">
        <v>26</v>
      </c>
      <c r="O29" s="118">
        <v>8.1712962962962963E-3</v>
      </c>
      <c r="P29">
        <v>23</v>
      </c>
      <c r="Q29" s="119">
        <v>3.0694444444444444E-2</v>
      </c>
      <c r="R29" s="8">
        <v>43</v>
      </c>
      <c r="S29" s="8">
        <v>77</v>
      </c>
    </row>
    <row r="30" spans="1:19" ht="15" customHeight="1">
      <c r="A30" s="7">
        <v>26</v>
      </c>
      <c r="B30" t="s">
        <v>394</v>
      </c>
      <c r="C30" t="s">
        <v>395</v>
      </c>
      <c r="D30">
        <v>1971</v>
      </c>
      <c r="E30">
        <v>7</v>
      </c>
      <c r="F30" s="7" t="s">
        <v>109</v>
      </c>
      <c r="G30" s="7" t="s">
        <v>50</v>
      </c>
      <c r="H30" s="7">
        <v>5</v>
      </c>
      <c r="I30" s="118">
        <v>3.6805555555555554E-3</v>
      </c>
      <c r="J30">
        <v>25</v>
      </c>
      <c r="K30" s="118">
        <v>1.9803240740740739E-2</v>
      </c>
      <c r="L30">
        <v>28</v>
      </c>
      <c r="M30" s="118">
        <v>2.3483796296296298E-2</v>
      </c>
      <c r="N30">
        <v>28</v>
      </c>
      <c r="O30" s="118">
        <v>7.6851851851851847E-3</v>
      </c>
      <c r="P30">
        <v>20</v>
      </c>
      <c r="Q30" s="119">
        <v>3.1168981481481482E-2</v>
      </c>
      <c r="R30" s="8">
        <v>40</v>
      </c>
      <c r="S30" s="8">
        <v>76</v>
      </c>
    </row>
    <row r="31" spans="1:19" ht="15" customHeight="1">
      <c r="A31" s="7">
        <v>27</v>
      </c>
      <c r="B31" t="s">
        <v>71</v>
      </c>
      <c r="C31" t="s">
        <v>72</v>
      </c>
      <c r="D31">
        <v>1965</v>
      </c>
      <c r="E31">
        <v>25</v>
      </c>
      <c r="F31" s="7" t="s">
        <v>109</v>
      </c>
      <c r="G31" s="7" t="s">
        <v>50</v>
      </c>
      <c r="H31" s="7">
        <v>6</v>
      </c>
      <c r="I31" s="118">
        <v>3.6226851851851854E-3</v>
      </c>
      <c r="J31">
        <v>24</v>
      </c>
      <c r="K31" s="118">
        <v>1.9351851851851853E-2</v>
      </c>
      <c r="L31">
        <v>26</v>
      </c>
      <c r="M31" s="118">
        <v>2.297453703703704E-2</v>
      </c>
      <c r="N31">
        <v>27</v>
      </c>
      <c r="O31" s="118">
        <v>8.5416666666666679E-3</v>
      </c>
      <c r="P31">
        <v>28</v>
      </c>
      <c r="Q31" s="119">
        <v>3.1516203703703706E-2</v>
      </c>
      <c r="R31" s="8">
        <v>39</v>
      </c>
      <c r="S31" s="8">
        <v>75</v>
      </c>
    </row>
    <row r="32" spans="1:19" ht="15" customHeight="1">
      <c r="A32" s="7">
        <v>28</v>
      </c>
      <c r="B32" t="s">
        <v>44</v>
      </c>
      <c r="C32" t="s">
        <v>31</v>
      </c>
      <c r="D32">
        <v>1954</v>
      </c>
      <c r="E32">
        <v>201</v>
      </c>
      <c r="F32" s="7" t="s">
        <v>109</v>
      </c>
      <c r="G32" s="7" t="s">
        <v>45</v>
      </c>
      <c r="H32" s="7">
        <v>1</v>
      </c>
      <c r="I32" s="118">
        <v>4.5601851851851853E-3</v>
      </c>
      <c r="J32">
        <v>31</v>
      </c>
      <c r="K32" s="118">
        <v>1.9918981481481482E-2</v>
      </c>
      <c r="L32">
        <v>29</v>
      </c>
      <c r="M32" s="118">
        <v>2.4479166666666666E-2</v>
      </c>
      <c r="N32">
        <v>29</v>
      </c>
      <c r="O32" s="118">
        <v>9.2592592592592605E-3</v>
      </c>
      <c r="P32">
        <v>29</v>
      </c>
      <c r="Q32" s="119">
        <v>3.3738425925925929E-2</v>
      </c>
      <c r="R32" s="8">
        <v>50</v>
      </c>
      <c r="S32" s="8">
        <v>90</v>
      </c>
    </row>
    <row r="33" spans="1:19" ht="12.75" customHeight="1">
      <c r="A33" s="7">
        <v>29</v>
      </c>
      <c r="B33" t="s">
        <v>195</v>
      </c>
      <c r="C33" t="s">
        <v>31</v>
      </c>
      <c r="D33">
        <v>1967</v>
      </c>
      <c r="E33">
        <v>45</v>
      </c>
      <c r="F33" s="7" t="s">
        <v>109</v>
      </c>
      <c r="G33" s="7" t="s">
        <v>50</v>
      </c>
      <c r="H33" s="7">
        <v>7</v>
      </c>
      <c r="I33" s="118">
        <v>3.7384259259259263E-3</v>
      </c>
      <c r="J33">
        <v>26</v>
      </c>
      <c r="K33" s="118">
        <v>2.1689814814814815E-2</v>
      </c>
      <c r="L33">
        <v>30</v>
      </c>
      <c r="M33" s="118">
        <v>2.5428240740740741E-2</v>
      </c>
      <c r="N33">
        <v>30</v>
      </c>
      <c r="O33" s="118">
        <v>8.4837962962962966E-3</v>
      </c>
      <c r="P33">
        <v>26</v>
      </c>
      <c r="Q33" s="119">
        <v>3.3912037037037039E-2</v>
      </c>
      <c r="R33" s="8">
        <v>38</v>
      </c>
      <c r="S33" s="8">
        <v>74</v>
      </c>
    </row>
    <row r="34" spans="1:19" ht="12.75" customHeight="1">
      <c r="A34" s="7">
        <v>30</v>
      </c>
      <c r="B34" t="s">
        <v>68</v>
      </c>
      <c r="C34" t="s">
        <v>94</v>
      </c>
      <c r="D34">
        <v>1953</v>
      </c>
      <c r="E34">
        <v>34</v>
      </c>
      <c r="F34" s="7" t="s">
        <v>109</v>
      </c>
      <c r="G34" s="7" t="s">
        <v>156</v>
      </c>
      <c r="H34" s="7">
        <v>1</v>
      </c>
      <c r="I34" s="118">
        <v>3.9351851851851857E-3</v>
      </c>
      <c r="J34">
        <v>28</v>
      </c>
      <c r="K34" s="118">
        <v>2.4143518518518519E-2</v>
      </c>
      <c r="L34">
        <v>31</v>
      </c>
      <c r="M34" s="118">
        <v>2.8078703703703703E-2</v>
      </c>
      <c r="N34">
        <v>31</v>
      </c>
      <c r="O34" s="118">
        <v>1.0405092592592593E-2</v>
      </c>
      <c r="P34">
        <v>30</v>
      </c>
      <c r="Q34" s="119">
        <v>3.8483796296296294E-2</v>
      </c>
      <c r="R34" s="8">
        <v>50</v>
      </c>
      <c r="S34" s="8">
        <v>73</v>
      </c>
    </row>
    <row r="35" spans="1:19" ht="12.75" customHeight="1">
      <c r="A35" s="7">
        <v>31</v>
      </c>
      <c r="B35" t="s">
        <v>306</v>
      </c>
      <c r="C35" t="s">
        <v>86</v>
      </c>
      <c r="D35">
        <v>1970</v>
      </c>
      <c r="E35">
        <v>27</v>
      </c>
      <c r="F35" s="7" t="s">
        <v>109</v>
      </c>
      <c r="G35" s="7" t="s">
        <v>50</v>
      </c>
      <c r="H35" s="7">
        <v>8</v>
      </c>
      <c r="I35" s="118">
        <v>4.1319444444444442E-3</v>
      </c>
      <c r="J35">
        <v>29</v>
      </c>
      <c r="K35" s="118">
        <v>1.2534722222222223E-2</v>
      </c>
      <c r="L35">
        <v>1</v>
      </c>
      <c r="M35" s="118">
        <v>1.6666666666666666E-2</v>
      </c>
      <c r="N35">
        <v>5</v>
      </c>
      <c r="O35" s="118">
        <v>2.3865740740740743E-2</v>
      </c>
      <c r="P35">
        <v>31</v>
      </c>
      <c r="Q35" s="119">
        <v>4.0532407407407406E-2</v>
      </c>
      <c r="R35" s="8">
        <v>37</v>
      </c>
      <c r="S35" s="8">
        <v>72</v>
      </c>
    </row>
    <row r="36" spans="1:19" ht="12.75" customHeight="1">
      <c r="D36"/>
      <c r="G36" s="7"/>
      <c r="H36" s="7"/>
      <c r="I36" s="118"/>
      <c r="J36"/>
      <c r="K36" s="118"/>
      <c r="L36"/>
      <c r="M36" s="118"/>
      <c r="N36"/>
      <c r="O36" s="118"/>
      <c r="P36"/>
      <c r="Q36" s="119"/>
    </row>
    <row r="37" spans="1:19" ht="12.75" customHeight="1">
      <c r="D37"/>
      <c r="G37" s="7"/>
      <c r="H37" s="7"/>
      <c r="I37" s="118"/>
      <c r="J37"/>
      <c r="K37" s="118"/>
      <c r="L37"/>
      <c r="M37" s="118"/>
      <c r="N37"/>
      <c r="O37" s="118"/>
      <c r="P37"/>
      <c r="Q37" s="119"/>
    </row>
    <row r="38" spans="1:19" ht="12.75" customHeight="1">
      <c r="D38"/>
      <c r="G38" s="7"/>
      <c r="H38" s="7"/>
      <c r="I38" s="118"/>
      <c r="J38"/>
      <c r="K38" s="118"/>
      <c r="L38"/>
      <c r="M38" s="118"/>
      <c r="N38"/>
      <c r="O38" s="118"/>
      <c r="P38"/>
      <c r="Q38" s="119"/>
    </row>
    <row r="39" spans="1:19" ht="12.75" customHeight="1">
      <c r="D39"/>
      <c r="G39" s="7"/>
      <c r="H39" s="7"/>
      <c r="I39" s="118"/>
      <c r="J39"/>
      <c r="K39" s="118"/>
      <c r="L39"/>
      <c r="M39" s="118"/>
      <c r="N39"/>
      <c r="O39" s="118"/>
      <c r="P39"/>
      <c r="Q39" s="119"/>
    </row>
  </sheetData>
  <sheetProtection selectLockedCells="1" selectUnlockedCells="1"/>
  <mergeCells count="2">
    <mergeCell ref="A1:Q1"/>
    <mergeCell ref="A2:Q2"/>
  </mergeCells>
  <pageMargins left="0.59055118110236215" right="0.5118110236220472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2"/>
  <sheetViews>
    <sheetView topLeftCell="A2" zoomScaleNormal="100" workbookViewId="0">
      <selection activeCell="A2" sqref="A2:Q2"/>
    </sheetView>
  </sheetViews>
  <sheetFormatPr defaultColWidth="8.81640625" defaultRowHeight="12.75" customHeight="1"/>
  <cols>
    <col min="1" max="1" width="4.26953125" style="7" customWidth="1"/>
    <col min="2" max="2" width="17.7265625" customWidth="1"/>
    <col min="3" max="3" width="19.2695312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2.7265625" style="10" customWidth="1"/>
    <col min="9" max="9" width="9.1796875" customWidth="1"/>
    <col min="10" max="10" width="3.7265625" style="9" customWidth="1"/>
    <col min="11" max="11" width="10.26953125" customWidth="1"/>
    <col min="12" max="12" width="3.7265625" style="9" customWidth="1"/>
    <col min="13" max="13" width="10.453125" customWidth="1"/>
    <col min="14" max="14" width="3.7265625" style="9" customWidth="1"/>
    <col min="15" max="15" width="10.1796875" customWidth="1"/>
    <col min="16" max="16" width="3.7265625" style="9" customWidth="1"/>
    <col min="17" max="17" width="10.453125" style="11" customWidth="1"/>
    <col min="18" max="19" width="4.26953125" style="8" customWidth="1"/>
  </cols>
  <sheetData>
    <row r="1" spans="1:19" ht="15" customHeight="1">
      <c r="A1" s="181" t="s">
        <v>430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302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2"/>
      <c r="H3" s="12"/>
      <c r="J3"/>
      <c r="L3"/>
      <c r="N3"/>
      <c r="P3"/>
      <c r="Q3" s="1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2" t="s">
        <v>4</v>
      </c>
      <c r="H4" s="12" t="s">
        <v>5</v>
      </c>
      <c r="I4" s="12" t="s">
        <v>106</v>
      </c>
      <c r="J4" s="12" t="s">
        <v>5</v>
      </c>
      <c r="K4" s="12" t="s">
        <v>104</v>
      </c>
      <c r="L4" s="12" t="s">
        <v>5</v>
      </c>
      <c r="M4" s="12" t="s">
        <v>105</v>
      </c>
      <c r="N4" s="12" t="s">
        <v>5</v>
      </c>
      <c r="O4" s="12" t="s">
        <v>106</v>
      </c>
      <c r="P4" s="12" t="s">
        <v>5</v>
      </c>
      <c r="Q4" s="12" t="s">
        <v>107</v>
      </c>
      <c r="R4" s="7" t="s">
        <v>6</v>
      </c>
      <c r="S4" s="7" t="s">
        <v>7</v>
      </c>
    </row>
    <row r="5" spans="1:19" ht="12.75" customHeight="1">
      <c r="A5" s="7">
        <f>[1]vysledky!A5</f>
        <v>1</v>
      </c>
      <c r="B5" t="s">
        <v>58</v>
      </c>
      <c r="C5" t="s">
        <v>31</v>
      </c>
      <c r="D5" s="9">
        <v>1981</v>
      </c>
      <c r="E5" s="9">
        <v>3</v>
      </c>
      <c r="F5" s="10" t="s">
        <v>109</v>
      </c>
      <c r="G5" s="7" t="s">
        <v>29</v>
      </c>
      <c r="H5" s="7">
        <v>1</v>
      </c>
      <c r="I5" s="153">
        <v>0.27291666666666664</v>
      </c>
      <c r="J5">
        <v>5</v>
      </c>
      <c r="K5" s="153">
        <v>1.2027777777777777</v>
      </c>
      <c r="L5">
        <v>1</v>
      </c>
      <c r="M5" s="153">
        <f t="shared" ref="M5:M32" si="0">SUM(K5,I5)</f>
        <v>1.4756944444444444</v>
      </c>
      <c r="N5">
        <v>2</v>
      </c>
      <c r="O5" s="153">
        <v>0.55625000000000002</v>
      </c>
      <c r="P5">
        <v>1</v>
      </c>
      <c r="Q5" s="143" t="s">
        <v>414</v>
      </c>
      <c r="R5" s="8">
        <v>50</v>
      </c>
      <c r="S5" s="8">
        <v>100</v>
      </c>
    </row>
    <row r="6" spans="1:19" ht="12.75" customHeight="1">
      <c r="A6" s="7">
        <f>[1]vysledky!A6</f>
        <v>2</v>
      </c>
      <c r="B6" t="s">
        <v>254</v>
      </c>
      <c r="C6" t="s">
        <v>173</v>
      </c>
      <c r="D6" s="9">
        <v>1979</v>
      </c>
      <c r="E6" s="9">
        <v>39</v>
      </c>
      <c r="F6" s="10" t="s">
        <v>109</v>
      </c>
      <c r="G6" s="7" t="s">
        <v>29</v>
      </c>
      <c r="H6" s="7">
        <v>2</v>
      </c>
      <c r="I6" s="153">
        <v>0.26874999999999999</v>
      </c>
      <c r="J6">
        <v>1</v>
      </c>
      <c r="K6" s="153">
        <v>1.20625</v>
      </c>
      <c r="L6">
        <v>2</v>
      </c>
      <c r="M6" s="153">
        <f t="shared" si="0"/>
        <v>1.4750000000000001</v>
      </c>
      <c r="N6">
        <v>1</v>
      </c>
      <c r="O6" s="153">
        <v>0.57500000000000007</v>
      </c>
      <c r="P6">
        <v>5</v>
      </c>
      <c r="Q6" s="143" t="s">
        <v>415</v>
      </c>
      <c r="R6" s="8">
        <v>46</v>
      </c>
      <c r="S6" s="8">
        <v>96</v>
      </c>
    </row>
    <row r="7" spans="1:19" ht="12.75" customHeight="1">
      <c r="A7" s="7">
        <f>[1]vysledky!A7</f>
        <v>3</v>
      </c>
      <c r="B7" t="s">
        <v>70</v>
      </c>
      <c r="C7" t="s">
        <v>112</v>
      </c>
      <c r="D7" s="9">
        <v>1982</v>
      </c>
      <c r="E7" s="9">
        <v>23</v>
      </c>
      <c r="F7" s="10" t="s">
        <v>109</v>
      </c>
      <c r="G7" s="7" t="s">
        <v>29</v>
      </c>
      <c r="H7" s="7">
        <v>3</v>
      </c>
      <c r="I7" s="153">
        <v>0.26874999999999999</v>
      </c>
      <c r="J7">
        <v>2</v>
      </c>
      <c r="K7" s="153">
        <v>1.242361111111111</v>
      </c>
      <c r="L7">
        <v>3</v>
      </c>
      <c r="M7" s="153">
        <f t="shared" si="0"/>
        <v>1.5111111111111111</v>
      </c>
      <c r="N7">
        <v>3</v>
      </c>
      <c r="O7" s="153">
        <v>0.61527777777777781</v>
      </c>
      <c r="P7">
        <v>10</v>
      </c>
      <c r="Q7" s="143" t="s">
        <v>416</v>
      </c>
      <c r="R7" s="8">
        <v>43</v>
      </c>
      <c r="S7" s="8">
        <v>93</v>
      </c>
    </row>
    <row r="8" spans="1:19" ht="12.75" customHeight="1">
      <c r="A8" s="7">
        <f>[1]vysledky!A8</f>
        <v>4</v>
      </c>
      <c r="B8" t="s">
        <v>51</v>
      </c>
      <c r="C8" t="s">
        <v>31</v>
      </c>
      <c r="D8" s="9">
        <v>1976</v>
      </c>
      <c r="E8" s="9">
        <v>24</v>
      </c>
      <c r="F8" s="10" t="s">
        <v>109</v>
      </c>
      <c r="G8" s="7" t="s">
        <v>29</v>
      </c>
      <c r="H8" s="7">
        <v>4</v>
      </c>
      <c r="I8" s="153">
        <v>0.28888888888888892</v>
      </c>
      <c r="J8">
        <v>9</v>
      </c>
      <c r="K8" s="153">
        <v>1.2729166666666667</v>
      </c>
      <c r="L8">
        <v>5</v>
      </c>
      <c r="M8" s="153">
        <f t="shared" si="0"/>
        <v>1.5618055555555557</v>
      </c>
      <c r="N8">
        <v>5</v>
      </c>
      <c r="O8" s="153">
        <v>0.57847222222222217</v>
      </c>
      <c r="P8">
        <v>6</v>
      </c>
      <c r="Q8" s="143" t="s">
        <v>417</v>
      </c>
      <c r="R8" s="8">
        <v>41</v>
      </c>
      <c r="S8" s="8">
        <v>91</v>
      </c>
    </row>
    <row r="9" spans="1:19" ht="12.75" customHeight="1">
      <c r="A9" s="7">
        <f>[1]vysledky!A9</f>
        <v>5</v>
      </c>
      <c r="B9" t="s">
        <v>98</v>
      </c>
      <c r="C9" t="s">
        <v>34</v>
      </c>
      <c r="D9" s="9">
        <v>1990</v>
      </c>
      <c r="E9" s="9">
        <v>42</v>
      </c>
      <c r="F9" s="10" t="s">
        <v>109</v>
      </c>
      <c r="G9" s="7" t="s">
        <v>24</v>
      </c>
      <c r="H9" s="7">
        <v>1</v>
      </c>
      <c r="I9" s="153">
        <v>0.27430555555555552</v>
      </c>
      <c r="J9">
        <v>7</v>
      </c>
      <c r="K9" s="153">
        <v>1.3256944444444445</v>
      </c>
      <c r="L9">
        <v>7</v>
      </c>
      <c r="M9" s="153">
        <f t="shared" si="0"/>
        <v>1.6</v>
      </c>
      <c r="N9">
        <v>7</v>
      </c>
      <c r="O9" s="153">
        <v>0.56944444444444442</v>
      </c>
      <c r="P9">
        <v>3</v>
      </c>
      <c r="Q9" s="143" t="s">
        <v>418</v>
      </c>
      <c r="R9" s="8">
        <v>50</v>
      </c>
      <c r="S9" s="8">
        <v>90</v>
      </c>
    </row>
    <row r="10" spans="1:19" ht="12.75" customHeight="1">
      <c r="A10" s="7">
        <f>[1]vysledky!A10</f>
        <v>6</v>
      </c>
      <c r="B10" t="s">
        <v>169</v>
      </c>
      <c r="C10" t="s">
        <v>34</v>
      </c>
      <c r="D10" s="9">
        <v>1979</v>
      </c>
      <c r="E10" s="9">
        <v>4</v>
      </c>
      <c r="F10" s="10" t="s">
        <v>109</v>
      </c>
      <c r="G10" s="7" t="s">
        <v>29</v>
      </c>
      <c r="H10" s="7">
        <v>5</v>
      </c>
      <c r="I10" s="153">
        <v>0.28263888888888888</v>
      </c>
      <c r="J10">
        <v>8</v>
      </c>
      <c r="K10" s="153">
        <v>1.3097222222222222</v>
      </c>
      <c r="L10">
        <v>6</v>
      </c>
      <c r="M10" s="153">
        <f t="shared" si="0"/>
        <v>1.5923611111111111</v>
      </c>
      <c r="N10">
        <v>6</v>
      </c>
      <c r="O10" s="153">
        <v>0.58194444444444449</v>
      </c>
      <c r="P10">
        <v>7</v>
      </c>
      <c r="Q10" s="143" t="s">
        <v>419</v>
      </c>
      <c r="R10" s="8">
        <v>40</v>
      </c>
      <c r="S10" s="8">
        <v>89</v>
      </c>
    </row>
    <row r="11" spans="1:19" ht="12.75" customHeight="1">
      <c r="A11" s="7">
        <f>[1]vysledky!A11</f>
        <v>7</v>
      </c>
      <c r="B11" t="s">
        <v>38</v>
      </c>
      <c r="C11" t="s">
        <v>34</v>
      </c>
      <c r="D11" s="9">
        <v>1974</v>
      </c>
      <c r="E11" s="9">
        <v>33</v>
      </c>
      <c r="F11" s="10" t="s">
        <v>109</v>
      </c>
      <c r="G11" s="7" t="s">
        <v>29</v>
      </c>
      <c r="H11" s="7">
        <v>6</v>
      </c>
      <c r="I11" s="153">
        <v>0.29097222222222224</v>
      </c>
      <c r="J11">
        <v>10</v>
      </c>
      <c r="K11" s="153">
        <v>1.2513888888888889</v>
      </c>
      <c r="L11">
        <v>4</v>
      </c>
      <c r="M11" s="153">
        <f t="shared" si="0"/>
        <v>1.5423611111111111</v>
      </c>
      <c r="N11">
        <v>4</v>
      </c>
      <c r="O11" s="153">
        <v>0.64236111111111105</v>
      </c>
      <c r="P11">
        <v>12</v>
      </c>
      <c r="Q11" s="143" t="s">
        <v>420</v>
      </c>
      <c r="R11" s="8">
        <v>39</v>
      </c>
      <c r="S11" s="8">
        <v>88</v>
      </c>
    </row>
    <row r="12" spans="1:19" ht="12.75" customHeight="1">
      <c r="A12" s="7">
        <f>[1]vysledky!A12</f>
        <v>8</v>
      </c>
      <c r="B12" t="s">
        <v>61</v>
      </c>
      <c r="C12" t="s">
        <v>57</v>
      </c>
      <c r="D12" s="9">
        <v>1982</v>
      </c>
      <c r="E12" s="9">
        <v>40</v>
      </c>
      <c r="F12" s="10" t="s">
        <v>109</v>
      </c>
      <c r="G12" s="7" t="s">
        <v>29</v>
      </c>
      <c r="H12" s="7">
        <v>7</v>
      </c>
      <c r="I12" s="153">
        <v>0.26944444444444443</v>
      </c>
      <c r="J12">
        <v>3</v>
      </c>
      <c r="K12" s="153">
        <v>1.41875</v>
      </c>
      <c r="L12">
        <v>14</v>
      </c>
      <c r="M12" s="153">
        <f t="shared" si="0"/>
        <v>1.6881944444444443</v>
      </c>
      <c r="N12">
        <v>9</v>
      </c>
      <c r="O12" s="153">
        <v>0.55902777777777779</v>
      </c>
      <c r="P12">
        <v>2</v>
      </c>
      <c r="Q12" s="143" t="s">
        <v>421</v>
      </c>
      <c r="R12" s="8">
        <v>38</v>
      </c>
      <c r="S12" s="8">
        <v>87</v>
      </c>
    </row>
    <row r="13" spans="1:19" ht="12.75" customHeight="1">
      <c r="A13" s="7">
        <f>[1]vysledky!A13</f>
        <v>9</v>
      </c>
      <c r="B13" t="s">
        <v>46</v>
      </c>
      <c r="C13" t="s">
        <v>112</v>
      </c>
      <c r="D13" s="9">
        <v>1980</v>
      </c>
      <c r="E13" s="9">
        <v>41</v>
      </c>
      <c r="F13" s="10" t="s">
        <v>109</v>
      </c>
      <c r="G13" s="7" t="s">
        <v>29</v>
      </c>
      <c r="H13" s="7">
        <v>8</v>
      </c>
      <c r="I13" s="153">
        <v>0.27361111111111108</v>
      </c>
      <c r="J13">
        <v>6</v>
      </c>
      <c r="K13" s="153">
        <v>1.4020833333333333</v>
      </c>
      <c r="L13">
        <v>11</v>
      </c>
      <c r="M13" s="153">
        <f t="shared" si="0"/>
        <v>1.6756944444444444</v>
      </c>
      <c r="N13">
        <v>8</v>
      </c>
      <c r="O13" s="153">
        <v>0.60555555555555551</v>
      </c>
      <c r="P13">
        <v>9</v>
      </c>
      <c r="Q13" s="143" t="s">
        <v>422</v>
      </c>
      <c r="R13" s="8">
        <v>37</v>
      </c>
      <c r="S13" s="8">
        <v>86</v>
      </c>
    </row>
    <row r="14" spans="1:19" ht="12.75" customHeight="1">
      <c r="A14" s="7">
        <f>[1]vysledky!A14</f>
        <v>10</v>
      </c>
      <c r="B14" t="s">
        <v>397</v>
      </c>
      <c r="C14" t="s">
        <v>77</v>
      </c>
      <c r="D14" s="9">
        <v>2007</v>
      </c>
      <c r="E14" s="9">
        <v>38</v>
      </c>
      <c r="F14" s="10" t="s">
        <v>109</v>
      </c>
      <c r="G14" s="7" t="s">
        <v>32</v>
      </c>
      <c r="H14" s="7">
        <v>1</v>
      </c>
      <c r="I14" s="153">
        <v>0.26944444444444443</v>
      </c>
      <c r="J14">
        <v>4</v>
      </c>
      <c r="K14" s="153">
        <v>1.4541666666666666</v>
      </c>
      <c r="L14">
        <v>15</v>
      </c>
      <c r="M14" s="153">
        <f t="shared" si="0"/>
        <v>1.723611111111111</v>
      </c>
      <c r="N14">
        <v>14</v>
      </c>
      <c r="O14" s="153">
        <v>0.57013888888888886</v>
      </c>
      <c r="P14">
        <v>4</v>
      </c>
      <c r="Q14" s="143" t="s">
        <v>423</v>
      </c>
      <c r="R14" s="8">
        <v>50</v>
      </c>
      <c r="S14" s="8">
        <v>85</v>
      </c>
    </row>
    <row r="15" spans="1:19" ht="12.75" customHeight="1">
      <c r="A15" s="7">
        <f>[1]vysledky!A15</f>
        <v>11</v>
      </c>
      <c r="B15" t="s">
        <v>151</v>
      </c>
      <c r="C15" t="s">
        <v>83</v>
      </c>
      <c r="D15" s="9">
        <v>1970</v>
      </c>
      <c r="E15" s="9">
        <v>29</v>
      </c>
      <c r="F15" s="10" t="s">
        <v>109</v>
      </c>
      <c r="G15" s="7" t="s">
        <v>50</v>
      </c>
      <c r="H15" s="7">
        <v>1</v>
      </c>
      <c r="I15" s="153">
        <v>0.30694444444444441</v>
      </c>
      <c r="J15">
        <v>13</v>
      </c>
      <c r="K15" s="153">
        <v>1.3826388888888888</v>
      </c>
      <c r="L15">
        <v>9</v>
      </c>
      <c r="M15" s="153">
        <f t="shared" si="0"/>
        <v>1.6895833333333332</v>
      </c>
      <c r="N15">
        <v>10</v>
      </c>
      <c r="O15" s="153">
        <v>0.61527777777777781</v>
      </c>
      <c r="P15">
        <v>11</v>
      </c>
      <c r="Q15" s="143" t="s">
        <v>424</v>
      </c>
      <c r="R15" s="8">
        <v>50</v>
      </c>
      <c r="S15" s="8">
        <v>84</v>
      </c>
    </row>
    <row r="16" spans="1:19" ht="12.75" customHeight="1">
      <c r="A16" s="7">
        <f>[1]vysledky!A16</f>
        <v>12</v>
      </c>
      <c r="B16" t="s">
        <v>152</v>
      </c>
      <c r="C16" t="s">
        <v>176</v>
      </c>
      <c r="D16" s="9">
        <v>1962</v>
      </c>
      <c r="E16" s="9">
        <v>37</v>
      </c>
      <c r="F16" s="10" t="s">
        <v>109</v>
      </c>
      <c r="G16" s="7" t="s">
        <v>69</v>
      </c>
      <c r="H16" s="7">
        <v>1</v>
      </c>
      <c r="I16" s="153">
        <v>0.30486111111111108</v>
      </c>
      <c r="J16">
        <v>11</v>
      </c>
      <c r="K16" s="153">
        <v>1.3861111111111111</v>
      </c>
      <c r="L16">
        <v>10</v>
      </c>
      <c r="M16" s="153">
        <f t="shared" si="0"/>
        <v>1.6909722222222221</v>
      </c>
      <c r="N16">
        <v>11</v>
      </c>
      <c r="O16" s="153">
        <v>0.6430555555555556</v>
      </c>
      <c r="P16">
        <v>13</v>
      </c>
      <c r="Q16" s="143" t="s">
        <v>425</v>
      </c>
      <c r="R16" s="8">
        <v>50</v>
      </c>
      <c r="S16" s="8">
        <v>83</v>
      </c>
    </row>
    <row r="17" spans="1:19" ht="12.75" customHeight="1">
      <c r="A17" s="7">
        <f>[1]vysledky!A17</f>
        <v>13</v>
      </c>
      <c r="B17" t="s">
        <v>295</v>
      </c>
      <c r="C17" t="s">
        <v>400</v>
      </c>
      <c r="D17" s="9">
        <v>1970</v>
      </c>
      <c r="E17" s="9">
        <v>423</v>
      </c>
      <c r="F17" s="10" t="s">
        <v>109</v>
      </c>
      <c r="G17" s="7" t="s">
        <v>50</v>
      </c>
      <c r="H17" s="7">
        <v>2</v>
      </c>
      <c r="I17" s="153">
        <v>0.30486111111111108</v>
      </c>
      <c r="J17">
        <v>12</v>
      </c>
      <c r="K17" s="153">
        <v>1.465972222222222</v>
      </c>
      <c r="L17">
        <v>16</v>
      </c>
      <c r="M17" s="153">
        <f t="shared" si="0"/>
        <v>1.770833333333333</v>
      </c>
      <c r="N17">
        <v>16</v>
      </c>
      <c r="O17" s="153">
        <v>0.60347222222222219</v>
      </c>
      <c r="P17">
        <v>8</v>
      </c>
      <c r="Q17" s="143" t="s">
        <v>426</v>
      </c>
      <c r="R17" s="8">
        <v>46</v>
      </c>
      <c r="S17" s="8">
        <v>82</v>
      </c>
    </row>
    <row r="18" spans="1:19" ht="12.75" customHeight="1">
      <c r="A18" s="7">
        <f>[1]vysledky!A18</f>
        <v>14</v>
      </c>
      <c r="B18" t="s">
        <v>53</v>
      </c>
      <c r="C18" t="s">
        <v>57</v>
      </c>
      <c r="D18" s="9">
        <v>1990</v>
      </c>
      <c r="E18" s="9">
        <v>30</v>
      </c>
      <c r="F18" s="10" t="s">
        <v>109</v>
      </c>
      <c r="G18" s="7" t="s">
        <v>24</v>
      </c>
      <c r="H18" s="7">
        <v>2</v>
      </c>
      <c r="I18" s="153">
        <v>0.31458333333333333</v>
      </c>
      <c r="J18">
        <v>15</v>
      </c>
      <c r="K18" s="153">
        <v>1.4027777777777777</v>
      </c>
      <c r="L18">
        <v>12</v>
      </c>
      <c r="M18" s="153">
        <f t="shared" si="0"/>
        <v>1.7173611111111109</v>
      </c>
      <c r="N18">
        <v>13</v>
      </c>
      <c r="O18" s="153">
        <v>0.66041666666666665</v>
      </c>
      <c r="P18">
        <v>14</v>
      </c>
      <c r="Q18" s="143" t="s">
        <v>427</v>
      </c>
      <c r="R18" s="8">
        <v>46</v>
      </c>
      <c r="S18" s="8">
        <v>81</v>
      </c>
    </row>
    <row r="19" spans="1:19" ht="12.75" customHeight="1">
      <c r="A19" s="7">
        <f>[1]vysledky!A19</f>
        <v>15</v>
      </c>
      <c r="B19" t="s">
        <v>84</v>
      </c>
      <c r="C19" t="s">
        <v>308</v>
      </c>
      <c r="D19" s="9">
        <v>1979</v>
      </c>
      <c r="E19" s="9">
        <v>425</v>
      </c>
      <c r="F19" s="10" t="s">
        <v>109</v>
      </c>
      <c r="G19" s="7" t="s">
        <v>29</v>
      </c>
      <c r="H19" s="7">
        <v>9</v>
      </c>
      <c r="I19" s="153">
        <v>0.33749999999999997</v>
      </c>
      <c r="J19">
        <v>17</v>
      </c>
      <c r="K19" s="153">
        <v>1.3652777777777778</v>
      </c>
      <c r="L19">
        <v>8</v>
      </c>
      <c r="M19" s="153">
        <f t="shared" si="0"/>
        <v>1.7027777777777777</v>
      </c>
      <c r="N19">
        <v>12</v>
      </c>
      <c r="O19" s="153">
        <v>0.68194444444444446</v>
      </c>
      <c r="P19">
        <v>17</v>
      </c>
      <c r="Q19" s="143" t="s">
        <v>428</v>
      </c>
      <c r="R19" s="8">
        <v>36</v>
      </c>
      <c r="S19" s="8">
        <v>80</v>
      </c>
    </row>
    <row r="20" spans="1:19" ht="12.75" customHeight="1">
      <c r="A20" s="7">
        <f>[1]vysledky!A20</f>
        <v>16</v>
      </c>
      <c r="B20" t="s">
        <v>145</v>
      </c>
      <c r="C20" t="s">
        <v>88</v>
      </c>
      <c r="D20" s="9">
        <v>1979</v>
      </c>
      <c r="E20" s="9">
        <v>44</v>
      </c>
      <c r="F20" s="10" t="s">
        <v>109</v>
      </c>
      <c r="G20" s="7" t="s">
        <v>29</v>
      </c>
      <c r="H20" s="7">
        <v>10</v>
      </c>
      <c r="I20" s="153">
        <v>0.32500000000000001</v>
      </c>
      <c r="J20">
        <v>16</v>
      </c>
      <c r="K20" s="153">
        <v>1.4083333333333332</v>
      </c>
      <c r="L20">
        <v>13</v>
      </c>
      <c r="M20" s="153">
        <f t="shared" si="0"/>
        <v>1.7333333333333332</v>
      </c>
      <c r="N20">
        <v>15</v>
      </c>
      <c r="O20" s="153">
        <v>0.6645833333333333</v>
      </c>
      <c r="P20">
        <v>16</v>
      </c>
      <c r="Q20" s="143" t="s">
        <v>429</v>
      </c>
      <c r="R20" s="8">
        <v>35</v>
      </c>
      <c r="S20" s="8">
        <v>79</v>
      </c>
    </row>
    <row r="21" spans="1:19" ht="12.75" customHeight="1">
      <c r="A21" s="7">
        <f>[1]vysledky!A21</f>
        <v>17</v>
      </c>
      <c r="B21" t="s">
        <v>398</v>
      </c>
      <c r="C21" t="s">
        <v>59</v>
      </c>
      <c r="D21" s="9">
        <v>1979</v>
      </c>
      <c r="E21" s="9">
        <v>426</v>
      </c>
      <c r="F21" s="10" t="s">
        <v>109</v>
      </c>
      <c r="G21" s="7" t="s">
        <v>29</v>
      </c>
      <c r="H21" s="7">
        <v>11</v>
      </c>
      <c r="I21" s="153">
        <v>0.31319444444444444</v>
      </c>
      <c r="J21">
        <v>14</v>
      </c>
      <c r="K21" s="153">
        <v>1.6034722222222222</v>
      </c>
      <c r="L21">
        <v>20</v>
      </c>
      <c r="M21" s="153">
        <f t="shared" si="0"/>
        <v>1.9166666666666665</v>
      </c>
      <c r="N21">
        <v>19</v>
      </c>
      <c r="O21" s="153">
        <v>0.66249999999999998</v>
      </c>
      <c r="P21">
        <v>15</v>
      </c>
      <c r="Q21" s="143" t="s">
        <v>402</v>
      </c>
      <c r="R21" s="8">
        <v>34</v>
      </c>
      <c r="S21" s="8">
        <v>78</v>
      </c>
    </row>
    <row r="22" spans="1:19" ht="12.75" customHeight="1">
      <c r="A22" s="7">
        <f>[1]vysledky!A22</f>
        <v>18</v>
      </c>
      <c r="B22" t="s">
        <v>392</v>
      </c>
      <c r="C22" t="s">
        <v>59</v>
      </c>
      <c r="D22" s="9">
        <v>1990</v>
      </c>
      <c r="E22" s="9">
        <v>202</v>
      </c>
      <c r="F22" s="10" t="s">
        <v>109</v>
      </c>
      <c r="G22" s="7" t="s">
        <v>35</v>
      </c>
      <c r="H22" s="7">
        <v>1</v>
      </c>
      <c r="I22" s="153">
        <v>0.3444444444444445</v>
      </c>
      <c r="J22">
        <v>18</v>
      </c>
      <c r="K22" s="153">
        <v>1.5541666666666665</v>
      </c>
      <c r="L22">
        <v>18</v>
      </c>
      <c r="M22" s="153">
        <f t="shared" si="0"/>
        <v>1.898611111111111</v>
      </c>
      <c r="N22">
        <v>17</v>
      </c>
      <c r="O22" s="153">
        <v>0.70138888888888884</v>
      </c>
      <c r="P22">
        <v>19</v>
      </c>
      <c r="Q22" s="143" t="s">
        <v>403</v>
      </c>
      <c r="R22" s="8">
        <v>50</v>
      </c>
      <c r="S22" s="8">
        <v>100</v>
      </c>
    </row>
    <row r="23" spans="1:19" ht="12.75" customHeight="1">
      <c r="A23" s="7">
        <f>[1]vysledky!A23</f>
        <v>19</v>
      </c>
      <c r="B23" t="s">
        <v>55</v>
      </c>
      <c r="C23" t="s">
        <v>59</v>
      </c>
      <c r="D23" s="9">
        <v>1962</v>
      </c>
      <c r="E23" s="9">
        <v>35</v>
      </c>
      <c r="F23" s="10" t="s">
        <v>109</v>
      </c>
      <c r="G23" s="7" t="s">
        <v>69</v>
      </c>
      <c r="H23" s="7">
        <v>2</v>
      </c>
      <c r="I23" s="153">
        <v>0.35486111111111113</v>
      </c>
      <c r="J23">
        <v>21</v>
      </c>
      <c r="K23" s="153">
        <v>1.5486111111111109</v>
      </c>
      <c r="L23">
        <v>17</v>
      </c>
      <c r="M23" s="153">
        <f t="shared" si="0"/>
        <v>1.903472222222222</v>
      </c>
      <c r="N23">
        <v>18</v>
      </c>
      <c r="O23" s="153">
        <v>0.71388888888888891</v>
      </c>
      <c r="P23">
        <v>20</v>
      </c>
      <c r="Q23" s="143" t="s">
        <v>404</v>
      </c>
      <c r="R23" s="8">
        <v>46</v>
      </c>
      <c r="S23" s="8">
        <v>77</v>
      </c>
    </row>
    <row r="24" spans="1:19" ht="12.75" customHeight="1">
      <c r="A24" s="7">
        <f>[1]vysledky!A24</f>
        <v>20</v>
      </c>
      <c r="B24" t="s">
        <v>78</v>
      </c>
      <c r="C24" t="s">
        <v>401</v>
      </c>
      <c r="D24" s="9">
        <v>1980</v>
      </c>
      <c r="E24" s="9">
        <v>250</v>
      </c>
      <c r="F24" s="10" t="s">
        <v>109</v>
      </c>
      <c r="G24" s="7" t="s">
        <v>27</v>
      </c>
      <c r="H24" s="7">
        <v>1</v>
      </c>
      <c r="I24" s="153">
        <v>0.36319444444444443</v>
      </c>
      <c r="J24">
        <v>22</v>
      </c>
      <c r="K24" s="153">
        <v>1.5868055555555556</v>
      </c>
      <c r="L24">
        <v>19</v>
      </c>
      <c r="M24" s="153">
        <f t="shared" si="0"/>
        <v>1.95</v>
      </c>
      <c r="N24">
        <v>20</v>
      </c>
      <c r="O24" s="153">
        <v>0.73958333333333337</v>
      </c>
      <c r="P24">
        <v>22</v>
      </c>
      <c r="Q24" s="143" t="s">
        <v>405</v>
      </c>
      <c r="R24" s="8">
        <v>50</v>
      </c>
      <c r="S24" s="8">
        <v>96</v>
      </c>
    </row>
    <row r="25" spans="1:19" ht="12.75" customHeight="1">
      <c r="A25" s="7">
        <f>[1]vysledky!A25</f>
        <v>21</v>
      </c>
      <c r="B25" t="s">
        <v>154</v>
      </c>
      <c r="C25" t="s">
        <v>34</v>
      </c>
      <c r="D25" s="9">
        <v>1989</v>
      </c>
      <c r="E25" s="9">
        <v>43</v>
      </c>
      <c r="F25" s="10" t="s">
        <v>109</v>
      </c>
      <c r="G25" s="7" t="s">
        <v>35</v>
      </c>
      <c r="H25" s="7">
        <v>2</v>
      </c>
      <c r="I25" s="153">
        <v>0.34791666666666665</v>
      </c>
      <c r="J25">
        <v>19</v>
      </c>
      <c r="K25" s="153">
        <v>1.6576388888888889</v>
      </c>
      <c r="L25">
        <v>23</v>
      </c>
      <c r="M25" s="153">
        <f t="shared" si="0"/>
        <v>2.0055555555555555</v>
      </c>
      <c r="N25">
        <v>22</v>
      </c>
      <c r="O25" s="153">
        <v>0.69930555555555562</v>
      </c>
      <c r="P25">
        <v>18</v>
      </c>
      <c r="Q25" s="143" t="s">
        <v>406</v>
      </c>
      <c r="R25" s="8">
        <v>46</v>
      </c>
      <c r="S25" s="8">
        <v>93</v>
      </c>
    </row>
    <row r="26" spans="1:19" ht="12.75" customHeight="1">
      <c r="A26" s="7">
        <f>[1]vysledky!A26</f>
        <v>22</v>
      </c>
      <c r="B26" t="s">
        <v>56</v>
      </c>
      <c r="C26" t="s">
        <v>173</v>
      </c>
      <c r="D26" s="9">
        <v>1961</v>
      </c>
      <c r="E26" s="9">
        <v>424</v>
      </c>
      <c r="F26" s="10" t="s">
        <v>109</v>
      </c>
      <c r="G26" s="7" t="s">
        <v>69</v>
      </c>
      <c r="H26" s="7">
        <v>3</v>
      </c>
      <c r="I26" s="153">
        <v>0.39166666666666666</v>
      </c>
      <c r="J26">
        <v>26</v>
      </c>
      <c r="K26" s="153">
        <v>1.6500000000000001</v>
      </c>
      <c r="L26">
        <v>22</v>
      </c>
      <c r="M26" s="153">
        <f t="shared" si="0"/>
        <v>2.041666666666667</v>
      </c>
      <c r="N26">
        <v>23</v>
      </c>
      <c r="O26" s="153">
        <v>0.76597222222222217</v>
      </c>
      <c r="P26">
        <v>23</v>
      </c>
      <c r="Q26" s="143" t="s">
        <v>407</v>
      </c>
      <c r="R26" s="8">
        <v>43</v>
      </c>
      <c r="S26" s="8">
        <v>76</v>
      </c>
    </row>
    <row r="27" spans="1:19" ht="12.75" customHeight="1">
      <c r="A27" s="7">
        <f>[1]vysledky!A27</f>
        <v>23</v>
      </c>
      <c r="B27" t="s">
        <v>33</v>
      </c>
      <c r="C27" t="s">
        <v>34</v>
      </c>
      <c r="D27" s="9">
        <v>1980</v>
      </c>
      <c r="E27" s="9">
        <v>205</v>
      </c>
      <c r="F27" s="10" t="s">
        <v>109</v>
      </c>
      <c r="G27" s="7" t="s">
        <v>27</v>
      </c>
      <c r="H27" s="7">
        <v>2</v>
      </c>
      <c r="I27" s="153">
        <v>0.35000000000000003</v>
      </c>
      <c r="J27">
        <v>20</v>
      </c>
      <c r="K27" s="153">
        <v>1.7305555555555554</v>
      </c>
      <c r="L27">
        <v>25</v>
      </c>
      <c r="M27" s="153">
        <f t="shared" si="0"/>
        <v>2.0805555555555553</v>
      </c>
      <c r="N27">
        <v>25</v>
      </c>
      <c r="O27" s="153">
        <v>0.73125000000000007</v>
      </c>
      <c r="P27">
        <v>21</v>
      </c>
      <c r="Q27" s="143" t="s">
        <v>408</v>
      </c>
      <c r="R27" s="8">
        <v>46</v>
      </c>
      <c r="S27" s="8">
        <v>91</v>
      </c>
    </row>
    <row r="28" spans="1:19" ht="12.75" customHeight="1">
      <c r="A28" s="7">
        <f>[1]vysledky!A28</f>
        <v>24</v>
      </c>
      <c r="B28" t="s">
        <v>195</v>
      </c>
      <c r="C28" t="s">
        <v>31</v>
      </c>
      <c r="D28" s="9">
        <v>1967</v>
      </c>
      <c r="E28" s="9">
        <v>45</v>
      </c>
      <c r="F28" s="10" t="s">
        <v>109</v>
      </c>
      <c r="G28" s="7" t="s">
        <v>50</v>
      </c>
      <c r="H28" s="7">
        <v>3</v>
      </c>
      <c r="I28" s="153">
        <v>0.36388888888888887</v>
      </c>
      <c r="J28">
        <v>23</v>
      </c>
      <c r="K28" s="153">
        <v>1.6951388888888888</v>
      </c>
      <c r="L28">
        <v>24</v>
      </c>
      <c r="M28" s="153">
        <f t="shared" si="0"/>
        <v>2.0590277777777777</v>
      </c>
      <c r="N28">
        <v>24</v>
      </c>
      <c r="O28" s="153">
        <v>0.77222222222222225</v>
      </c>
      <c r="P28">
        <v>24</v>
      </c>
      <c r="Q28" s="143" t="s">
        <v>409</v>
      </c>
      <c r="R28" s="8">
        <v>43</v>
      </c>
      <c r="S28" s="8">
        <v>75</v>
      </c>
    </row>
    <row r="29" spans="1:19" ht="12.75" customHeight="1">
      <c r="A29" s="7">
        <f>[1]vysledky!A29</f>
        <v>25</v>
      </c>
      <c r="B29" t="s">
        <v>399</v>
      </c>
      <c r="C29" t="s">
        <v>376</v>
      </c>
      <c r="D29" s="9">
        <v>1974</v>
      </c>
      <c r="E29" s="9">
        <v>429</v>
      </c>
      <c r="F29" s="10" t="s">
        <v>109</v>
      </c>
      <c r="G29" s="7" t="s">
        <v>29</v>
      </c>
      <c r="H29" s="7">
        <v>12</v>
      </c>
      <c r="I29" s="153">
        <v>0.36527777777777781</v>
      </c>
      <c r="J29">
        <v>24</v>
      </c>
      <c r="K29" s="153">
        <v>1.6111111111111109</v>
      </c>
      <c r="L29">
        <v>21</v>
      </c>
      <c r="M29" s="153">
        <f t="shared" si="0"/>
        <v>1.9763888888888888</v>
      </c>
      <c r="N29">
        <v>21</v>
      </c>
      <c r="O29" s="153">
        <v>0.8569444444444444</v>
      </c>
      <c r="P29">
        <v>28</v>
      </c>
      <c r="Q29" s="143" t="s">
        <v>410</v>
      </c>
      <c r="R29" s="8">
        <v>33</v>
      </c>
      <c r="S29" s="8">
        <v>74</v>
      </c>
    </row>
    <row r="30" spans="1:19" ht="12.75" customHeight="1">
      <c r="A30" s="7">
        <f>[1]vysledky!A30</f>
        <v>26</v>
      </c>
      <c r="B30" t="s">
        <v>44</v>
      </c>
      <c r="C30" t="s">
        <v>59</v>
      </c>
      <c r="D30" s="9">
        <v>1954</v>
      </c>
      <c r="E30" s="9">
        <v>21</v>
      </c>
      <c r="F30" s="10" t="s">
        <v>109</v>
      </c>
      <c r="G30" s="7" t="s">
        <v>45</v>
      </c>
      <c r="H30" s="7">
        <v>1</v>
      </c>
      <c r="I30" s="153">
        <v>0.40208333333333335</v>
      </c>
      <c r="J30">
        <v>27</v>
      </c>
      <c r="K30" s="153">
        <v>1.8229166666666667</v>
      </c>
      <c r="L30">
        <v>26</v>
      </c>
      <c r="M30" s="153">
        <f t="shared" si="0"/>
        <v>2.2250000000000001</v>
      </c>
      <c r="N30">
        <v>26</v>
      </c>
      <c r="O30" s="153">
        <v>0.84930555555555554</v>
      </c>
      <c r="P30">
        <v>27</v>
      </c>
      <c r="Q30" s="143" t="s">
        <v>411</v>
      </c>
      <c r="R30" s="8">
        <v>50</v>
      </c>
      <c r="S30" s="8">
        <v>90</v>
      </c>
    </row>
    <row r="31" spans="1:19" ht="12.75" customHeight="1">
      <c r="A31" s="7">
        <f>[1]vysledky!A31</f>
        <v>27</v>
      </c>
      <c r="B31" t="s">
        <v>79</v>
      </c>
      <c r="C31" t="s">
        <v>34</v>
      </c>
      <c r="D31" s="9">
        <v>1950</v>
      </c>
      <c r="E31" s="9">
        <v>427</v>
      </c>
      <c r="F31" s="10" t="s">
        <v>109</v>
      </c>
      <c r="G31" s="7" t="s">
        <v>156</v>
      </c>
      <c r="H31" s="7">
        <v>1</v>
      </c>
      <c r="I31" s="153">
        <v>0.42222222222222222</v>
      </c>
      <c r="J31">
        <v>28</v>
      </c>
      <c r="K31" s="153">
        <v>1.8652777777777778</v>
      </c>
      <c r="L31">
        <v>27</v>
      </c>
      <c r="M31" s="153">
        <f t="shared" si="0"/>
        <v>2.2875000000000001</v>
      </c>
      <c r="N31">
        <v>27</v>
      </c>
      <c r="O31" s="153">
        <v>0.84097222222222223</v>
      </c>
      <c r="P31">
        <v>25</v>
      </c>
      <c r="Q31" s="143" t="s">
        <v>412</v>
      </c>
      <c r="R31" s="8">
        <v>50</v>
      </c>
      <c r="S31" s="8">
        <v>73</v>
      </c>
    </row>
    <row r="32" spans="1:19" ht="12.75" customHeight="1">
      <c r="A32" s="7">
        <f>[1]vysledky!A32</f>
        <v>28</v>
      </c>
      <c r="B32" t="s">
        <v>92</v>
      </c>
      <c r="C32" t="s">
        <v>34</v>
      </c>
      <c r="D32" s="9">
        <v>1963</v>
      </c>
      <c r="E32" s="9">
        <v>428</v>
      </c>
      <c r="F32" s="10" t="s">
        <v>109</v>
      </c>
      <c r="G32" s="7" t="s">
        <v>69</v>
      </c>
      <c r="H32" s="7">
        <v>4</v>
      </c>
      <c r="I32" s="153">
        <v>0.36874999999999997</v>
      </c>
      <c r="J32">
        <v>25</v>
      </c>
      <c r="K32" s="153">
        <v>1.9777777777777779</v>
      </c>
      <c r="L32">
        <v>28</v>
      </c>
      <c r="M32" s="153">
        <f t="shared" si="0"/>
        <v>2.3465277777777778</v>
      </c>
      <c r="N32">
        <v>28</v>
      </c>
      <c r="O32" s="153">
        <v>0.84305555555555556</v>
      </c>
      <c r="P32">
        <v>26</v>
      </c>
      <c r="Q32" s="143" t="s">
        <v>413</v>
      </c>
      <c r="R32" s="8">
        <v>41</v>
      </c>
      <c r="S32" s="8">
        <v>72</v>
      </c>
    </row>
    <row r="33" spans="4:17" ht="12.75" customHeight="1">
      <c r="D33"/>
      <c r="G33" s="7"/>
      <c r="H33"/>
      <c r="J33"/>
      <c r="L33"/>
      <c r="M33" s="144"/>
      <c r="N33"/>
      <c r="P33"/>
      <c r="Q33" s="7"/>
    </row>
    <row r="34" spans="4:17" ht="12.75" customHeight="1">
      <c r="D34"/>
      <c r="G34" s="7"/>
      <c r="H34"/>
      <c r="J34"/>
      <c r="L34"/>
      <c r="M34" s="144"/>
      <c r="N34"/>
      <c r="P34"/>
      <c r="Q34" s="7"/>
    </row>
    <row r="35" spans="4:17" ht="12.75" customHeight="1">
      <c r="D35"/>
      <c r="G35" s="7"/>
      <c r="H35"/>
      <c r="J35"/>
      <c r="L35"/>
      <c r="M35" s="144"/>
      <c r="N35"/>
      <c r="P35"/>
      <c r="Q35" s="7"/>
    </row>
    <row r="36" spans="4:17" ht="12.75" customHeight="1">
      <c r="D36"/>
      <c r="G36" s="7"/>
      <c r="H36"/>
      <c r="J36"/>
      <c r="L36"/>
      <c r="M36" s="144"/>
      <c r="N36"/>
      <c r="P36"/>
      <c r="Q36" s="7"/>
    </row>
    <row r="37" spans="4:17" ht="12.75" customHeight="1">
      <c r="D37"/>
      <c r="G37" s="7"/>
      <c r="H37"/>
      <c r="J37"/>
      <c r="L37"/>
      <c r="M37" s="144"/>
      <c r="N37"/>
      <c r="P37"/>
      <c r="Q37" s="7"/>
    </row>
    <row r="38" spans="4:17" ht="12.75" customHeight="1">
      <c r="D38"/>
      <c r="G38" s="7"/>
      <c r="H38"/>
      <c r="J38"/>
      <c r="L38"/>
      <c r="M38" s="144"/>
      <c r="N38"/>
      <c r="P38"/>
      <c r="Q38" s="7"/>
    </row>
    <row r="39" spans="4:17" ht="12.75" customHeight="1">
      <c r="D39"/>
      <c r="G39" s="7"/>
      <c r="H39"/>
      <c r="J39"/>
      <c r="L39"/>
      <c r="M39" s="144"/>
      <c r="N39"/>
      <c r="P39"/>
      <c r="Q39" s="7"/>
    </row>
    <row r="40" spans="4:17" ht="12.75" customHeight="1">
      <c r="D40"/>
      <c r="G40" s="7"/>
      <c r="H40"/>
      <c r="J40"/>
      <c r="L40"/>
      <c r="M40" s="144"/>
      <c r="N40"/>
      <c r="P40"/>
      <c r="Q40" s="7"/>
    </row>
    <row r="41" spans="4:17" ht="12.75" customHeight="1">
      <c r="D41"/>
      <c r="G41" s="7"/>
      <c r="H41"/>
      <c r="J41"/>
      <c r="L41"/>
      <c r="M41" s="144"/>
      <c r="N41"/>
      <c r="P41"/>
      <c r="Q41" s="7"/>
    </row>
    <row r="42" spans="4:17" ht="12.75" customHeight="1">
      <c r="D42"/>
      <c r="G42" s="7"/>
      <c r="H42"/>
      <c r="J42"/>
      <c r="L42"/>
      <c r="M42" s="144"/>
      <c r="N42"/>
      <c r="P42"/>
      <c r="Q42" s="7"/>
    </row>
  </sheetData>
  <sheetProtection selectLockedCells="1" selectUnlockedCells="1"/>
  <sortState ref="A5:Q32">
    <sortCondition ref="A5:A32"/>
  </sortState>
  <mergeCells count="2">
    <mergeCell ref="A1:Q1"/>
    <mergeCell ref="A2:Q2"/>
  </mergeCells>
  <pageMargins left="0.59055118110236215" right="0.5118110236220472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3"/>
  <sheetViews>
    <sheetView workbookViewId="0">
      <selection sqref="A1:Q1"/>
    </sheetView>
  </sheetViews>
  <sheetFormatPr defaultColWidth="8.81640625" defaultRowHeight="12.75" customHeight="1"/>
  <cols>
    <col min="1" max="1" width="4.26953125" style="7" customWidth="1"/>
    <col min="2" max="2" width="17.54296875" customWidth="1"/>
    <col min="3" max="3" width="18.726562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2.81640625" style="10" customWidth="1"/>
    <col min="9" max="9" width="11.1796875" customWidth="1"/>
    <col min="10" max="10" width="3.453125" style="9" customWidth="1"/>
    <col min="11" max="11" width="10.54296875" customWidth="1"/>
    <col min="12" max="12" width="3.453125" style="9" customWidth="1"/>
    <col min="13" max="13" width="10.81640625" customWidth="1"/>
    <col min="14" max="14" width="3.26953125" style="9" customWidth="1"/>
    <col min="15" max="15" width="10.453125" customWidth="1"/>
    <col min="16" max="16" width="3.26953125" style="9" customWidth="1"/>
    <col min="17" max="17" width="10.54296875" style="11" customWidth="1"/>
    <col min="18" max="18" width="3.26953125" style="8" customWidth="1"/>
    <col min="19" max="19" width="4.26953125" style="8" customWidth="1"/>
  </cols>
  <sheetData>
    <row r="1" spans="1:19" ht="15" customHeight="1">
      <c r="A1" s="181" t="s">
        <v>608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115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20"/>
      <c r="G3" s="12"/>
      <c r="H3" s="12"/>
      <c r="J3"/>
      <c r="L3"/>
      <c r="N3"/>
      <c r="P3"/>
      <c r="Q3" s="1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20" t="s">
        <v>102</v>
      </c>
      <c r="G4" s="12" t="s">
        <v>4</v>
      </c>
      <c r="H4" s="12" t="s">
        <v>5</v>
      </c>
      <c r="I4" s="12" t="s">
        <v>103</v>
      </c>
      <c r="J4" s="12" t="s">
        <v>5</v>
      </c>
      <c r="K4" s="12" t="s">
        <v>104</v>
      </c>
      <c r="L4" s="12" t="s">
        <v>5</v>
      </c>
      <c r="M4" s="12" t="s">
        <v>105</v>
      </c>
      <c r="N4" s="12" t="s">
        <v>5</v>
      </c>
      <c r="O4" s="12" t="s">
        <v>106</v>
      </c>
      <c r="P4" s="12" t="s">
        <v>5</v>
      </c>
      <c r="Q4" s="12" t="s">
        <v>107</v>
      </c>
      <c r="R4" s="7" t="s">
        <v>6</v>
      </c>
      <c r="S4" s="7" t="s">
        <v>7</v>
      </c>
    </row>
    <row r="5" spans="1:19" ht="12.75" customHeight="1">
      <c r="A5" s="7">
        <f>[2]vysledky!A5</f>
        <v>1</v>
      </c>
      <c r="B5" t="str">
        <f>_xlfn.CONCAT([2]vysledky!D5," ",[2]vysledky!C5)</f>
        <v>Michálek Šimon</v>
      </c>
      <c r="C5" t="str">
        <f>IF([2]vysledky!H5="","",[2]vysledky!H5)</f>
        <v>Titan trilife</v>
      </c>
      <c r="D5" t="str">
        <f>[2]vysledky!F5</f>
        <v>2005</v>
      </c>
      <c r="E5">
        <f>[2]vysledky!B5</f>
        <v>37</v>
      </c>
      <c r="F5" s="9" t="str">
        <f>IF([2]vysledky!T5="Ano","*","")</f>
        <v/>
      </c>
      <c r="G5" s="7" t="str">
        <f>LEFT([2]vysledky!G5,2)</f>
        <v>M1</v>
      </c>
      <c r="H5" s="7">
        <f t="shared" ref="H5:H36" si="0">1+SUMPRODUCT(($G$5:$G$148=G5)*($Q$5:$Q$148&lt;Q5))</f>
        <v>1</v>
      </c>
      <c r="I5" t="str">
        <f>[2]vysledky!I5</f>
        <v>00:05:24,13</v>
      </c>
      <c r="J5" t="str">
        <f>MID([2]vysledky!J5,2,LEN([2]vysledky!J5)-2)</f>
        <v>2</v>
      </c>
      <c r="K5" t="str">
        <f>[2]vysledky!L5</f>
        <v>00:17:56,38</v>
      </c>
      <c r="L5" t="str">
        <f>MID([2]vysledky!M5,2,LEN([2]vysledky!M5)-2)</f>
        <v>4</v>
      </c>
      <c r="M5" s="144">
        <f>[2]vysledky!I5+[2]vysledky!K5+[2]vysledky!L5</f>
        <v>1.6432407407407409E-2</v>
      </c>
      <c r="N5">
        <f t="shared" ref="N5:N36" si="1">IFERROR(RANK(M5,$M$5:$M$148,1),"")</f>
        <v>2</v>
      </c>
      <c r="O5" t="str">
        <f>[2]vysledky!O5</f>
        <v>00:05:09,97</v>
      </c>
      <c r="P5" t="str">
        <f>MID([2]vysledky!P5,2,LEN([2]vysledky!P5)-2)</f>
        <v>1</v>
      </c>
      <c r="Q5" s="7" t="str">
        <f>[2]vysledky!Q5</f>
        <v>00:29:10,29</v>
      </c>
    </row>
    <row r="6" spans="1:19" ht="12.75" customHeight="1">
      <c r="A6" s="7">
        <f>[2]vysledky!A6</f>
        <v>2</v>
      </c>
      <c r="B6" t="str">
        <f>_xlfn.CONCAT([2]vysledky!D6," ",[2]vysledky!C6)</f>
        <v>Lemberka Ondřej</v>
      </c>
      <c r="C6" t="str">
        <f>IF([2]vysledky!H6="","",[2]vysledky!H6)</f>
        <v>Triathlon team Tábor</v>
      </c>
      <c r="D6" t="str">
        <f>[2]vysledky!F6</f>
        <v>2005</v>
      </c>
      <c r="E6">
        <f>[2]vysledky!B6</f>
        <v>8</v>
      </c>
      <c r="F6" s="9" t="str">
        <f>IF([2]vysledky!T6="Ano","*","")</f>
        <v>*</v>
      </c>
      <c r="G6" s="7" t="str">
        <f>LEFT([2]vysledky!G6,2)</f>
        <v>M1</v>
      </c>
      <c r="H6" s="7">
        <f t="shared" si="0"/>
        <v>2</v>
      </c>
      <c r="I6" t="str">
        <f>[2]vysledky!I6</f>
        <v>00:05:40,98</v>
      </c>
      <c r="J6" t="str">
        <f>MID([2]vysledky!J6,2,LEN([2]vysledky!J6)-2)</f>
        <v>4</v>
      </c>
      <c r="K6" t="str">
        <f>[2]vysledky!L6</f>
        <v>00:17:31,09</v>
      </c>
      <c r="L6" t="str">
        <f>MID([2]vysledky!M6,2,LEN([2]vysledky!M6)-2)</f>
        <v>1</v>
      </c>
      <c r="M6" s="144">
        <f>[2]vysledky!I6+[2]vysledky!K6+[2]vysledky!L6</f>
        <v>1.6426041666666665E-2</v>
      </c>
      <c r="N6">
        <f t="shared" si="1"/>
        <v>1</v>
      </c>
      <c r="O6" t="str">
        <f>[2]vysledky!O6</f>
        <v>00:05:37,27</v>
      </c>
      <c r="P6" t="str">
        <f>MID([2]vysledky!P6,2,LEN([2]vysledky!P6)-2)</f>
        <v>5</v>
      </c>
      <c r="Q6" s="7" t="str">
        <f>[2]vysledky!Q6</f>
        <v>00:29:43,80</v>
      </c>
      <c r="R6" s="8">
        <v>50</v>
      </c>
      <c r="S6" s="8">
        <v>100</v>
      </c>
    </row>
    <row r="7" spans="1:19" ht="12.75" customHeight="1">
      <c r="A7" s="7">
        <f>[2]vysledky!A7</f>
        <v>3</v>
      </c>
      <c r="B7" t="str">
        <f>_xlfn.CONCAT([2]vysledky!D7," ",[2]vysledky!C7)</f>
        <v>Pičmanová Zuzana</v>
      </c>
      <c r="C7" t="str">
        <f>IF([2]vysledky!H7="","",[2]vysledky!H7)</f>
        <v>TCV Jindřichův Hradec</v>
      </c>
      <c r="D7" t="str">
        <f>[2]vysledky!F7</f>
        <v>1999</v>
      </c>
      <c r="E7">
        <f>[2]vysledky!B7</f>
        <v>5</v>
      </c>
      <c r="F7" s="9" t="str">
        <f>IF([2]vysledky!T7="Ano","*","")</f>
        <v>*</v>
      </c>
      <c r="G7" s="7" t="str">
        <f>LEFT([2]vysledky!G7,2)</f>
        <v>Z2</v>
      </c>
      <c r="H7" s="7">
        <f t="shared" si="0"/>
        <v>1</v>
      </c>
      <c r="I7" t="str">
        <f>[2]vysledky!I7</f>
        <v>00:05:49,63</v>
      </c>
      <c r="J7" t="str">
        <f>MID([2]vysledky!J7,2,LEN([2]vysledky!J7)-2)</f>
        <v>10</v>
      </c>
      <c r="K7" t="str">
        <f>[2]vysledky!L7</f>
        <v>00:17:46,87</v>
      </c>
      <c r="L7" t="str">
        <f>MID([2]vysledky!M7,2,LEN([2]vysledky!M7)-2)</f>
        <v>2</v>
      </c>
      <c r="M7" s="144">
        <f>[2]vysledky!I7+[2]vysledky!K7+[2]vysledky!L7</f>
        <v>1.6627083333333334E-2</v>
      </c>
      <c r="N7">
        <f t="shared" si="1"/>
        <v>3</v>
      </c>
      <c r="O7" t="str">
        <f>[2]vysledky!O7</f>
        <v>00:05:58,60</v>
      </c>
      <c r="P7" t="str">
        <f>MID([2]vysledky!P7,2,LEN([2]vysledky!P7)-2)</f>
        <v>16</v>
      </c>
      <c r="Q7" s="7" t="str">
        <f>[2]vysledky!Q7</f>
        <v>00:30:18,42</v>
      </c>
      <c r="R7" s="8">
        <v>50</v>
      </c>
      <c r="S7" s="8">
        <v>100</v>
      </c>
    </row>
    <row r="8" spans="1:19" ht="12.75" customHeight="1">
      <c r="A8" s="7">
        <f>[2]vysledky!A8</f>
        <v>4</v>
      </c>
      <c r="B8" t="str">
        <f>_xlfn.CONCAT([2]vysledky!D8," ",[2]vysledky!C8)</f>
        <v>Hrdlička Hynek</v>
      </c>
      <c r="C8" t="str">
        <f>IF([2]vysledky!H8="","",[2]vysledky!H8)</f>
        <v>PKJH</v>
      </c>
      <c r="D8" t="str">
        <f>[2]vysledky!F8</f>
        <v>2005</v>
      </c>
      <c r="E8">
        <f>[2]vysledky!B8</f>
        <v>12</v>
      </c>
      <c r="F8" s="9" t="str">
        <f>IF([2]vysledky!T8="Ano","*","")</f>
        <v>*</v>
      </c>
      <c r="G8" s="7" t="str">
        <f>LEFT([2]vysledky!G8,2)</f>
        <v>M1</v>
      </c>
      <c r="H8" s="7">
        <f t="shared" si="0"/>
        <v>3</v>
      </c>
      <c r="I8" t="str">
        <f>[2]vysledky!I8</f>
        <v>00:05:40,02</v>
      </c>
      <c r="J8" t="str">
        <f>MID([2]vysledky!J8,2,LEN([2]vysledky!J8)-2)</f>
        <v>3</v>
      </c>
      <c r="K8" t="str">
        <f>[2]vysledky!L8</f>
        <v>00:18:04,07</v>
      </c>
      <c r="L8" t="str">
        <f>MID([2]vysledky!M8,2,LEN([2]vysledky!M8)-2)</f>
        <v>6</v>
      </c>
      <c r="M8" s="144">
        <f>[2]vysledky!I8+[2]vysledky!K8+[2]vysledky!L8</f>
        <v>1.6753125000000001E-2</v>
      </c>
      <c r="N8">
        <f t="shared" si="1"/>
        <v>4</v>
      </c>
      <c r="O8" t="str">
        <f>[2]vysledky!O8</f>
        <v>00:05:54,40</v>
      </c>
      <c r="P8" t="str">
        <f>MID([2]vysledky!P8,2,LEN([2]vysledky!P8)-2)</f>
        <v>13</v>
      </c>
      <c r="Q8" s="7" t="str">
        <f>[2]vysledky!Q8</f>
        <v>00:30:29,39</v>
      </c>
      <c r="R8" s="8">
        <v>46</v>
      </c>
      <c r="S8" s="8">
        <v>96</v>
      </c>
    </row>
    <row r="9" spans="1:19" ht="12.75" customHeight="1">
      <c r="A9" s="7">
        <f>[2]vysledky!A9</f>
        <v>5</v>
      </c>
      <c r="B9" t="str">
        <f>_xlfn.CONCAT([2]vysledky!D9," ",[2]vysledky!C9)</f>
        <v>Zajíc Václav</v>
      </c>
      <c r="C9" t="str">
        <f>IF([2]vysledky!H9="","",[2]vysledky!H9)</f>
        <v>TRISK ČB</v>
      </c>
      <c r="D9" t="str">
        <f>[2]vysledky!F9</f>
        <v>1979</v>
      </c>
      <c r="E9">
        <f>[2]vysledky!B9</f>
        <v>4</v>
      </c>
      <c r="F9" s="9" t="str">
        <f>IF([2]vysledky!T9="Ano","*","")</f>
        <v>*</v>
      </c>
      <c r="G9" s="7" t="str">
        <f>LEFT([2]vysledky!G9,2)</f>
        <v>M4</v>
      </c>
      <c r="H9" s="7">
        <f t="shared" si="0"/>
        <v>1</v>
      </c>
      <c r="I9" t="str">
        <f>[2]vysledky!I9</f>
        <v>00:05:48,21</v>
      </c>
      <c r="J9" t="str">
        <f>MID([2]vysledky!J9,2,LEN([2]vysledky!J9)-2)</f>
        <v>9</v>
      </c>
      <c r="K9" t="str">
        <f>[2]vysledky!L9</f>
        <v>00:18:10,12</v>
      </c>
      <c r="L9" t="str">
        <f>MID([2]vysledky!M9,2,LEN([2]vysledky!M9)-2)</f>
        <v>7</v>
      </c>
      <c r="M9" s="144">
        <f>[2]vysledky!I9+[2]vysledky!K9+[2]vysledky!L9</f>
        <v>1.7005555555555555E-2</v>
      </c>
      <c r="N9">
        <f t="shared" si="1"/>
        <v>5</v>
      </c>
      <c r="O9" t="str">
        <f>[2]vysledky!O9</f>
        <v>00:05:52,12</v>
      </c>
      <c r="P9" t="str">
        <f>MID([2]vysledky!P9,2,LEN([2]vysledky!P9)-2)</f>
        <v>9</v>
      </c>
      <c r="Q9" s="7" t="str">
        <f>[2]vysledky!Q9</f>
        <v>00:30:47,68</v>
      </c>
      <c r="R9" s="8">
        <v>50</v>
      </c>
      <c r="S9" s="8">
        <v>93</v>
      </c>
    </row>
    <row r="10" spans="1:19" ht="12.75" customHeight="1">
      <c r="A10" s="7">
        <f>[2]vysledky!A10</f>
        <v>6</v>
      </c>
      <c r="B10" t="str">
        <f>_xlfn.CONCAT([2]vysledky!D10," ",[2]vysledky!C10)</f>
        <v>Kučera Jan</v>
      </c>
      <c r="C10" t="str">
        <f>IF([2]vysledky!H10="","",[2]vysledky!H10)</f>
        <v>Alfa tri team</v>
      </c>
      <c r="D10" t="str">
        <f>[2]vysledky!F10</f>
        <v>1981</v>
      </c>
      <c r="E10">
        <f>[2]vysledky!B10</f>
        <v>14</v>
      </c>
      <c r="F10" s="9"/>
      <c r="G10" s="7" t="str">
        <f>LEFT([2]vysledky!G10,2)</f>
        <v>M4</v>
      </c>
      <c r="H10" s="7">
        <f t="shared" si="0"/>
        <v>2</v>
      </c>
      <c r="I10" t="str">
        <f>[2]vysledky!I10</f>
        <v>00:06:12,94</v>
      </c>
      <c r="J10" t="str">
        <f>MID([2]vysledky!J10,2,LEN([2]vysledky!J10)-2)</f>
        <v>15</v>
      </c>
      <c r="K10" t="str">
        <f>[2]vysledky!L10</f>
        <v>00:18:13,15</v>
      </c>
      <c r="L10" t="str">
        <f>MID([2]vysledky!M10,2,LEN([2]vysledky!M10)-2)</f>
        <v>10</v>
      </c>
      <c r="M10" s="144">
        <f>[2]vysledky!I10+[2]vysledky!K10+[2]vysledky!L10</f>
        <v>1.7236689814814816E-2</v>
      </c>
      <c r="N10">
        <f t="shared" si="1"/>
        <v>6</v>
      </c>
      <c r="O10" t="str">
        <f>[2]vysledky!O10</f>
        <v>00:05:47,31</v>
      </c>
      <c r="P10" t="str">
        <f>MID([2]vysledky!P10,2,LEN([2]vysledky!P10)-2)</f>
        <v>7</v>
      </c>
      <c r="Q10" s="7" t="str">
        <f>[2]vysledky!Q10</f>
        <v>00:31:07,75</v>
      </c>
    </row>
    <row r="11" spans="1:19" ht="12.75" customHeight="1">
      <c r="A11" s="7">
        <f>[2]vysledky!A11</f>
        <v>7</v>
      </c>
      <c r="B11" t="str">
        <f>_xlfn.CONCAT([2]vysledky!D11," ",[2]vysledky!C11)</f>
        <v>Koranda David</v>
      </c>
      <c r="C11" t="str">
        <f>IF([2]vysledky!H11="","",[2]vysledky!H11)</f>
        <v>TriSK ČB</v>
      </c>
      <c r="D11" t="str">
        <f>[2]vysledky!F11</f>
        <v>1983</v>
      </c>
      <c r="E11">
        <f>[2]vysledky!B11</f>
        <v>31</v>
      </c>
      <c r="F11" s="9" t="str">
        <f>IF([2]vysledky!T11="Ano","*","")</f>
        <v>*</v>
      </c>
      <c r="G11" s="7" t="str">
        <f>LEFT([2]vysledky!G11,2)</f>
        <v>M4</v>
      </c>
      <c r="H11" s="7">
        <f t="shared" si="0"/>
        <v>3</v>
      </c>
      <c r="I11" t="str">
        <f>[2]vysledky!I11</f>
        <v>00:06:06,39</v>
      </c>
      <c r="J11" t="str">
        <f>MID([2]vysledky!J11,2,LEN([2]vysledky!J11)-2)</f>
        <v>12</v>
      </c>
      <c r="K11" t="str">
        <f>[2]vysledky!L11</f>
        <v>00:18:11,42</v>
      </c>
      <c r="L11" t="str">
        <f>MID([2]vysledky!M11,2,LEN([2]vysledky!M11)-2)</f>
        <v>8</v>
      </c>
      <c r="M11" s="144">
        <f>[2]vysledky!I11+[2]vysledky!K11+[2]vysledky!L11</f>
        <v>1.7372569444444444E-2</v>
      </c>
      <c r="N11">
        <f t="shared" si="1"/>
        <v>7</v>
      </c>
      <c r="O11" t="str">
        <f>[2]vysledky!O11</f>
        <v>00:05:45,87</v>
      </c>
      <c r="P11" t="str">
        <f>MID([2]vysledky!P11,2,LEN([2]vysledky!P11)-2)</f>
        <v>6</v>
      </c>
      <c r="Q11" s="7" t="str">
        <f>[2]vysledky!Q11</f>
        <v>00:31:21,57</v>
      </c>
      <c r="R11" s="8">
        <v>46</v>
      </c>
      <c r="S11" s="8">
        <v>91</v>
      </c>
    </row>
    <row r="12" spans="1:19" ht="12.75" customHeight="1">
      <c r="A12" s="7">
        <f>[2]vysledky!A12</f>
        <v>8</v>
      </c>
      <c r="B12" t="str">
        <f>_xlfn.CONCAT([2]vysledky!D12," ",[2]vysledky!C12)</f>
        <v>Korous Martin</v>
      </c>
      <c r="C12" t="str">
        <f>IF([2]vysledky!H12="","",[2]vysledky!H12)</f>
        <v>Triatlon Team Tábor</v>
      </c>
      <c r="D12" t="str">
        <f>[2]vysledky!F12</f>
        <v>1974</v>
      </c>
      <c r="E12">
        <f>[2]vysledky!B12</f>
        <v>17</v>
      </c>
      <c r="F12" s="9" t="str">
        <f>IF([2]vysledky!T12="Ano","*","")</f>
        <v>*</v>
      </c>
      <c r="G12" s="7" t="str">
        <f>LEFT([2]vysledky!G12,2)</f>
        <v>M4</v>
      </c>
      <c r="H12" s="7">
        <f t="shared" si="0"/>
        <v>4</v>
      </c>
      <c r="I12" t="str">
        <f>[2]vysledky!I12</f>
        <v>00:06:50,60</v>
      </c>
      <c r="J12" t="str">
        <f>MID([2]vysledky!J12,2,LEN([2]vysledky!J12)-2)</f>
        <v>22</v>
      </c>
      <c r="K12" t="str">
        <f>[2]vysledky!L12</f>
        <v>00:17:59,48</v>
      </c>
      <c r="L12" t="str">
        <f>MID([2]vysledky!M12,2,LEN([2]vysledky!M12)-2)</f>
        <v>5</v>
      </c>
      <c r="M12" s="144">
        <f>[2]vysledky!I12+[2]vysledky!K12+[2]vysledky!L12</f>
        <v>1.766898148148148E-2</v>
      </c>
      <c r="N12">
        <f t="shared" si="1"/>
        <v>10</v>
      </c>
      <c r="O12" t="str">
        <f>[2]vysledky!O12</f>
        <v>00:05:35,51</v>
      </c>
      <c r="P12" t="str">
        <f>MID([2]vysledky!P12,2,LEN([2]vysledky!P12)-2)</f>
        <v>4</v>
      </c>
      <c r="Q12" s="7" t="str">
        <f>[2]vysledky!Q12</f>
        <v>00:31:29,40</v>
      </c>
      <c r="R12" s="8">
        <v>43</v>
      </c>
      <c r="S12" s="8">
        <v>90</v>
      </c>
    </row>
    <row r="13" spans="1:19" ht="12.75" customHeight="1">
      <c r="A13" s="7">
        <f>[2]vysledky!A13</f>
        <v>9</v>
      </c>
      <c r="B13" t="str">
        <f>_xlfn.CONCAT([2]vysledky!D13," ",[2]vysledky!C13)</f>
        <v>Gončaruk Kyrill</v>
      </c>
      <c r="C13" t="str">
        <f>IF([2]vysledky!H13="","",[2]vysledky!H13)</f>
        <v>TCV Jindřichův Hradec</v>
      </c>
      <c r="D13" t="str">
        <f>[2]vysledky!F13</f>
        <v>2006</v>
      </c>
      <c r="E13">
        <f>[2]vysledky!B13</f>
        <v>6</v>
      </c>
      <c r="F13" s="9" t="str">
        <f>IF([2]vysledky!T13="Ano","*","")</f>
        <v>*</v>
      </c>
      <c r="G13" s="7" t="str">
        <f>LEFT([2]vysledky!G13,2)</f>
        <v>M1</v>
      </c>
      <c r="H13" s="7">
        <f t="shared" si="0"/>
        <v>4</v>
      </c>
      <c r="I13" t="str">
        <f>[2]vysledky!I13</f>
        <v>00:06:01,53</v>
      </c>
      <c r="J13" t="str">
        <f>MID([2]vysledky!J13,2,LEN([2]vysledky!J13)-2)</f>
        <v>11</v>
      </c>
      <c r="K13" t="str">
        <f>[2]vysledky!L13</f>
        <v>00:18:54,74</v>
      </c>
      <c r="L13" t="str">
        <f>MID([2]vysledky!M13,2,LEN([2]vysledky!M13)-2)</f>
        <v>18</v>
      </c>
      <c r="M13" s="144">
        <f>[2]vysledky!I13+[2]vysledky!K13+[2]vysledky!L13</f>
        <v>1.7593171296296298E-2</v>
      </c>
      <c r="N13">
        <f t="shared" si="1"/>
        <v>9</v>
      </c>
      <c r="O13" t="str">
        <f>[2]vysledky!O13</f>
        <v>00:05:51,06</v>
      </c>
      <c r="P13" t="str">
        <f>MID([2]vysledky!P13,2,LEN([2]vysledky!P13)-2)</f>
        <v>8</v>
      </c>
      <c r="Q13" s="7" t="str">
        <f>[2]vysledky!Q13</f>
        <v>00:31:32,75</v>
      </c>
      <c r="R13" s="8">
        <v>43</v>
      </c>
      <c r="S13" s="8">
        <v>89</v>
      </c>
    </row>
    <row r="14" spans="1:19" ht="12.75" customHeight="1">
      <c r="A14" s="7">
        <f>[2]vysledky!A14</f>
        <v>10</v>
      </c>
      <c r="B14" t="str">
        <f>_xlfn.CONCAT([2]vysledky!D14," ",[2]vysledky!C14)</f>
        <v>Sedláček Ondřej</v>
      </c>
      <c r="C14" t="str">
        <f>IF([2]vysledky!H14="","",[2]vysledky!H14)</f>
        <v>TriskČB</v>
      </c>
      <c r="D14" t="str">
        <f>[2]vysledky!F14</f>
        <v>1982</v>
      </c>
      <c r="E14">
        <f>[2]vysledky!B14</f>
        <v>42</v>
      </c>
      <c r="F14" s="9" t="str">
        <f>IF([2]vysledky!T14="Ano","*","")</f>
        <v>*</v>
      </c>
      <c r="G14" s="7" t="str">
        <f>LEFT([2]vysledky!G14,2)</f>
        <v>M4</v>
      </c>
      <c r="H14" s="7">
        <f t="shared" si="0"/>
        <v>5</v>
      </c>
      <c r="I14" t="str">
        <f>[2]vysledky!I14</f>
        <v>00:06:28,32</v>
      </c>
      <c r="J14" t="str">
        <f>MID([2]vysledky!J14,2,LEN([2]vysledky!J14)-2)</f>
        <v>19</v>
      </c>
      <c r="K14" t="str">
        <f>[2]vysledky!L14</f>
        <v>00:18:11,44</v>
      </c>
      <c r="L14" t="str">
        <f>MID([2]vysledky!M14,2,LEN([2]vysledky!M14)-2)</f>
        <v>9</v>
      </c>
      <c r="M14" s="144">
        <f>[2]vysledky!I14+[2]vysledky!K14+[2]vysledky!L14</f>
        <v>1.7739930555555554E-2</v>
      </c>
      <c r="N14">
        <f t="shared" si="1"/>
        <v>11</v>
      </c>
      <c r="O14" t="str">
        <f>[2]vysledky!O14</f>
        <v>00:05:53,36</v>
      </c>
      <c r="P14" t="str">
        <f>MID([2]vysledky!P14,2,LEN([2]vysledky!P14)-2)</f>
        <v>11</v>
      </c>
      <c r="Q14" s="7" t="str">
        <f>[2]vysledky!Q14</f>
        <v>00:31:57,86</v>
      </c>
      <c r="R14" s="8">
        <v>41</v>
      </c>
      <c r="S14" s="8">
        <v>88</v>
      </c>
    </row>
    <row r="15" spans="1:19" ht="12.75" customHeight="1">
      <c r="A15" s="7">
        <f>[2]vysledky!A15</f>
        <v>11</v>
      </c>
      <c r="B15" t="str">
        <f>_xlfn.CONCAT([2]vysledky!D15," ",[2]vysledky!C15)</f>
        <v>Toul Filip</v>
      </c>
      <c r="C15" t="str">
        <f>IF([2]vysledky!H15="","",[2]vysledky!H15)</f>
        <v>Šutri</v>
      </c>
      <c r="D15" t="str">
        <f>[2]vysledky!F15</f>
        <v>1980</v>
      </c>
      <c r="E15">
        <f>[2]vysledky!B15</f>
        <v>39</v>
      </c>
      <c r="F15" s="9" t="str">
        <f>IF([2]vysledky!T15="Ano","*","")</f>
        <v>*</v>
      </c>
      <c r="G15" s="7" t="str">
        <f>LEFT([2]vysledky!G15,2)</f>
        <v>M4</v>
      </c>
      <c r="H15" s="7">
        <f t="shared" si="0"/>
        <v>6</v>
      </c>
      <c r="I15" t="str">
        <f>[2]vysledky!I15</f>
        <v>00:05:42,18</v>
      </c>
      <c r="J15" t="str">
        <f>MID([2]vysledky!J15,2,LEN([2]vysledky!J15)-2)</f>
        <v>5</v>
      </c>
      <c r="K15" t="str">
        <f>[2]vysledky!L15</f>
        <v>00:18:52,24</v>
      </c>
      <c r="L15" t="str">
        <f>MID([2]vysledky!M15,2,LEN([2]vysledky!M15)-2)</f>
        <v>17</v>
      </c>
      <c r="M15" s="144">
        <f>[2]vysledky!I15+[2]vysledky!K15+[2]vysledky!L15</f>
        <v>1.7755208333333331E-2</v>
      </c>
      <c r="N15">
        <f t="shared" si="1"/>
        <v>12</v>
      </c>
      <c r="O15" t="str">
        <f>[2]vysledky!O15</f>
        <v>00:06:10,45</v>
      </c>
      <c r="P15" t="str">
        <f>MID([2]vysledky!P15,2,LEN([2]vysledky!P15)-2)</f>
        <v>17</v>
      </c>
      <c r="Q15" s="7" t="str">
        <f>[2]vysledky!Q15</f>
        <v>00:32:11,09</v>
      </c>
      <c r="R15" s="8">
        <v>40</v>
      </c>
      <c r="S15" s="8">
        <v>87</v>
      </c>
    </row>
    <row r="16" spans="1:19" ht="12.75" customHeight="1">
      <c r="A16" s="7">
        <f>[2]vysledky!A16</f>
        <v>12</v>
      </c>
      <c r="B16" t="str">
        <f>_xlfn.CONCAT([2]vysledky!D16," ",[2]vysledky!C16)</f>
        <v>Vondruška Radek</v>
      </c>
      <c r="C16" t="str">
        <f>IF([2]vysledky!H16="","",[2]vysledky!H16)</f>
        <v>TT Tálín</v>
      </c>
      <c r="D16" t="str">
        <f>[2]vysledky!F16</f>
        <v>1990</v>
      </c>
      <c r="E16">
        <f>[2]vysledky!B16</f>
        <v>47</v>
      </c>
      <c r="F16" s="9" t="str">
        <f>IF([2]vysledky!T16="Ano","*","")</f>
        <v>*</v>
      </c>
      <c r="G16" s="7" t="str">
        <f>LEFT([2]vysledky!G16,2)</f>
        <v>M3</v>
      </c>
      <c r="H16" s="7">
        <f t="shared" si="0"/>
        <v>1</v>
      </c>
      <c r="I16" t="str">
        <f>[2]vysledky!I16</f>
        <v>00:06:37,53</v>
      </c>
      <c r="J16" t="str">
        <f>MID([2]vysledky!J16,2,LEN([2]vysledky!J16)-2)</f>
        <v>20</v>
      </c>
      <c r="K16" t="str">
        <f>[2]vysledky!L16</f>
        <v>00:18:28,29</v>
      </c>
      <c r="L16" t="str">
        <f>MID([2]vysledky!M16,2,LEN([2]vysledky!M16)-2)</f>
        <v>14</v>
      </c>
      <c r="M16" s="144">
        <f>[2]vysledky!I16+[2]vysledky!K16+[2]vysledky!L16</f>
        <v>1.7917939814814814E-2</v>
      </c>
      <c r="N16">
        <f t="shared" si="1"/>
        <v>16</v>
      </c>
      <c r="O16" t="str">
        <f>[2]vysledky!O16</f>
        <v>00:05:52,23</v>
      </c>
      <c r="P16" t="str">
        <f>MID([2]vysledky!P16,2,LEN([2]vysledky!P16)-2)</f>
        <v>10</v>
      </c>
      <c r="Q16" s="7" t="str">
        <f>[2]vysledky!Q16</f>
        <v>00:32:16,31</v>
      </c>
      <c r="R16" s="8">
        <v>50</v>
      </c>
      <c r="S16" s="8">
        <v>86</v>
      </c>
    </row>
    <row r="17" spans="1:19" ht="12.75" customHeight="1">
      <c r="A17" s="7">
        <f>[2]vysledky!A17</f>
        <v>13</v>
      </c>
      <c r="B17" t="str">
        <f>_xlfn.CONCAT([2]vysledky!D17," ",[2]vysledky!C17)</f>
        <v>Koptík Jiří</v>
      </c>
      <c r="C17" t="str">
        <f>IF([2]vysledky!H17="","",[2]vysledky!H17)</f>
        <v>TriskČB</v>
      </c>
      <c r="D17" t="str">
        <f>[2]vysledky!F17</f>
        <v>1982</v>
      </c>
      <c r="E17">
        <f>[2]vysledky!B17</f>
        <v>40</v>
      </c>
      <c r="F17" s="9" t="str">
        <f>IF([2]vysledky!T17="Ano","*","")</f>
        <v>*</v>
      </c>
      <c r="G17" s="7" t="str">
        <f>LEFT([2]vysledky!G17,2)</f>
        <v>M4</v>
      </c>
      <c r="H17" s="7">
        <f t="shared" si="0"/>
        <v>7</v>
      </c>
      <c r="I17" t="str">
        <f>[2]vysledky!I17</f>
        <v>00:07:13,04</v>
      </c>
      <c r="J17" t="str">
        <f>MID([2]vysledky!J17,2,LEN([2]vysledky!J17)-2)</f>
        <v>24</v>
      </c>
      <c r="K17" t="str">
        <f>[2]vysledky!L17</f>
        <v>00:18:27,47</v>
      </c>
      <c r="L17" t="str">
        <f>MID([2]vysledky!M17,2,LEN([2]vysledky!M17)-2)</f>
        <v>13</v>
      </c>
      <c r="M17" s="144">
        <f>[2]vysledky!I17+[2]vysledky!K17+[2]vysledky!L17</f>
        <v>1.8163310185185185E-2</v>
      </c>
      <c r="N17">
        <f t="shared" si="1"/>
        <v>20</v>
      </c>
      <c r="O17" t="str">
        <f>[2]vysledky!O17</f>
        <v>00:05:29,31</v>
      </c>
      <c r="P17" t="str">
        <f>MID([2]vysledky!P17,2,LEN([2]vysledky!P17)-2)</f>
        <v>2</v>
      </c>
      <c r="Q17" s="7" t="str">
        <f>[2]vysledky!Q17</f>
        <v>00:32:19,77</v>
      </c>
      <c r="R17" s="8">
        <v>39</v>
      </c>
      <c r="S17" s="8">
        <v>85</v>
      </c>
    </row>
    <row r="18" spans="1:19" ht="12.75" customHeight="1">
      <c r="A18" s="7">
        <f>[2]vysledky!A18</f>
        <v>14</v>
      </c>
      <c r="B18" t="str">
        <f>_xlfn.CONCAT([2]vysledky!D18," ",[2]vysledky!C18)</f>
        <v>Mikoláš Miroslav</v>
      </c>
      <c r="C18" t="str">
        <f>IF([2]vysledky!H18="","",[2]vysledky!H18)</f>
        <v>TriSK ČB</v>
      </c>
      <c r="D18" t="str">
        <f>[2]vysledky!F18</f>
        <v>1995</v>
      </c>
      <c r="E18">
        <f>[2]vysledky!B18</f>
        <v>22</v>
      </c>
      <c r="F18" s="9" t="str">
        <f>IF([2]vysledky!T18="Ano","*","")</f>
        <v>*</v>
      </c>
      <c r="G18" s="7" t="str">
        <f>LEFT([2]vysledky!G18,2)</f>
        <v>M2</v>
      </c>
      <c r="H18" s="7">
        <f t="shared" si="0"/>
        <v>1</v>
      </c>
      <c r="I18" t="str">
        <f>[2]vysledky!I18</f>
        <v>00:06:07,63</v>
      </c>
      <c r="J18" t="str">
        <f>MID([2]vysledky!J18,2,LEN([2]vysledky!J18)-2)</f>
        <v>13</v>
      </c>
      <c r="K18" t="str">
        <f>[2]vysledky!L18</f>
        <v>00:18:20,08</v>
      </c>
      <c r="L18" t="str">
        <f>MID([2]vysledky!M18,2,LEN([2]vysledky!M18)-2)</f>
        <v>12</v>
      </c>
      <c r="M18" s="144">
        <f>[2]vysledky!I18+[2]vysledky!K18+[2]vysledky!L18</f>
        <v>1.7466435185185186E-2</v>
      </c>
      <c r="N18">
        <f t="shared" si="1"/>
        <v>8</v>
      </c>
      <c r="O18" t="str">
        <f>[2]vysledky!O18</f>
        <v>00:06:50,54</v>
      </c>
      <c r="P18" t="str">
        <f>MID([2]vysledky!P18,2,LEN([2]vysledky!P18)-2)</f>
        <v>34</v>
      </c>
      <c r="Q18" s="7" t="str">
        <f>[2]vysledky!Q18</f>
        <v>00:32:19,88</v>
      </c>
      <c r="R18" s="8">
        <v>50</v>
      </c>
      <c r="S18" s="8">
        <v>84</v>
      </c>
    </row>
    <row r="19" spans="1:19" ht="12.75" customHeight="1">
      <c r="A19" s="7">
        <f>[2]vysledky!A19</f>
        <v>15</v>
      </c>
      <c r="B19" t="str">
        <f>_xlfn.CONCAT([2]vysledky!D19," ",[2]vysledky!C19)</f>
        <v>Tučková Tereza</v>
      </c>
      <c r="C19" t="str">
        <f>IF([2]vysledky!H19="","",[2]vysledky!H19)</f>
        <v>TriSK ČB</v>
      </c>
      <c r="D19" t="str">
        <f>[2]vysledky!F19</f>
        <v>2007</v>
      </c>
      <c r="E19">
        <f>[2]vysledky!B19</f>
        <v>2</v>
      </c>
      <c r="F19" s="9" t="str">
        <f>IF([2]vysledky!T19="Ano","*","")</f>
        <v>*</v>
      </c>
      <c r="G19" s="7" t="str">
        <f>LEFT([2]vysledky!G19,2)</f>
        <v>Z1</v>
      </c>
      <c r="H19" s="7">
        <f t="shared" si="0"/>
        <v>1</v>
      </c>
      <c r="I19" t="str">
        <f>[2]vysledky!I19</f>
        <v>00:05:47,45</v>
      </c>
      <c r="J19" t="str">
        <f>MID([2]vysledky!J19,2,LEN([2]vysledky!J19)-2)</f>
        <v>8</v>
      </c>
      <c r="K19" t="str">
        <f>[2]vysledky!L19</f>
        <v>00:19:32,86</v>
      </c>
      <c r="L19" t="str">
        <f>MID([2]vysledky!M19,2,LEN([2]vysledky!M19)-2)</f>
        <v>23</v>
      </c>
      <c r="M19" s="144">
        <f>[2]vysledky!I19+[2]vysledky!K19+[2]vysledky!L19</f>
        <v>1.7842476851851852E-2</v>
      </c>
      <c r="N19">
        <f t="shared" si="1"/>
        <v>13</v>
      </c>
      <c r="O19" t="str">
        <f>[2]vysledky!O19</f>
        <v>00:06:31,87</v>
      </c>
      <c r="P19" t="str">
        <f>MID([2]vysledky!P19,2,LEN([2]vysledky!P19)-2)</f>
        <v>25</v>
      </c>
      <c r="Q19" s="7" t="str">
        <f>[2]vysledky!Q19</f>
        <v>00:32:48,16</v>
      </c>
      <c r="R19" s="8">
        <v>50</v>
      </c>
      <c r="S19" s="8">
        <v>96</v>
      </c>
    </row>
    <row r="20" spans="1:19" ht="12.75" customHeight="1">
      <c r="A20" s="7">
        <f>[2]vysledky!A20</f>
        <v>16</v>
      </c>
      <c r="B20" t="str">
        <f>_xlfn.CONCAT([2]vysledky!D20," ",[2]vysledky!C20)</f>
        <v>Pilař Pavel</v>
      </c>
      <c r="C20" t="str">
        <f>IF([2]vysledky!H20="","",[2]vysledky!H20)</f>
        <v>TriSK České Budějovice</v>
      </c>
      <c r="D20" t="str">
        <f>[2]vysledky!F20</f>
        <v>1990</v>
      </c>
      <c r="E20">
        <f>[2]vysledky!B20</f>
        <v>29</v>
      </c>
      <c r="F20" s="9" t="str">
        <f>IF([2]vysledky!T20="Ano","*","")</f>
        <v>*</v>
      </c>
      <c r="G20" s="7" t="str">
        <f>LEFT([2]vysledky!G20,2)</f>
        <v>M3</v>
      </c>
      <c r="H20" s="7">
        <f t="shared" si="0"/>
        <v>2</v>
      </c>
      <c r="I20" t="str">
        <f>[2]vysledky!I20</f>
        <v>00:06:13,22</v>
      </c>
      <c r="J20" t="str">
        <f>MID([2]vysledky!J20,2,LEN([2]vysledky!J20)-2)</f>
        <v>16</v>
      </c>
      <c r="K20" t="str">
        <f>[2]vysledky!L20</f>
        <v>00:18:37,87</v>
      </c>
      <c r="L20" t="str">
        <f>MID([2]vysledky!M20,2,LEN([2]vysledky!M20)-2)</f>
        <v>16</v>
      </c>
      <c r="M20" s="144">
        <f>[2]vysledky!I20+[2]vysledky!K20+[2]vysledky!L20</f>
        <v>1.7896296296296292E-2</v>
      </c>
      <c r="N20">
        <f t="shared" si="1"/>
        <v>15</v>
      </c>
      <c r="O20" t="str">
        <f>[2]vysledky!O20</f>
        <v>00:06:26,47</v>
      </c>
      <c r="P20" t="str">
        <f>MID([2]vysledky!P20,2,LEN([2]vysledky!P20)-2)</f>
        <v>21</v>
      </c>
      <c r="Q20" s="7" t="str">
        <f>[2]vysledky!Q20</f>
        <v>00:32:48,29</v>
      </c>
      <c r="R20" s="8">
        <v>46</v>
      </c>
      <c r="S20" s="8">
        <v>83</v>
      </c>
    </row>
    <row r="21" spans="1:19" ht="12.75" customHeight="1">
      <c r="A21" s="7">
        <f>[2]vysledky!A21</f>
        <v>17</v>
      </c>
      <c r="B21" t="str">
        <f>_xlfn.CONCAT([2]vysledky!D21," ",[2]vysledky!C21)</f>
        <v>Kučera Štěpán</v>
      </c>
      <c r="C21" t="str">
        <f>IF([2]vysledky!H21="","",[2]vysledky!H21)</f>
        <v>TCV Jindřichův Hradec</v>
      </c>
      <c r="D21" t="str">
        <f>[2]vysledky!F21</f>
        <v>1999</v>
      </c>
      <c r="E21">
        <f>[2]vysledky!B21</f>
        <v>34</v>
      </c>
      <c r="F21" s="9" t="str">
        <f>IF([2]vysledky!T21="Ano","*","")</f>
        <v>*</v>
      </c>
      <c r="G21" s="7" t="str">
        <f>LEFT([2]vysledky!G21,2)</f>
        <v>M2</v>
      </c>
      <c r="H21" s="7">
        <f t="shared" si="0"/>
        <v>2</v>
      </c>
      <c r="I21" t="str">
        <f>[2]vysledky!I21</f>
        <v>00:05:20,10</v>
      </c>
      <c r="J21" t="str">
        <f>MID([2]vysledky!J21,2,LEN([2]vysledky!J21)-2)</f>
        <v>1</v>
      </c>
      <c r="K21" t="str">
        <f>[2]vysledky!L21</f>
        <v>00:19:48,34</v>
      </c>
      <c r="L21" t="str">
        <f>MID([2]vysledky!M21,2,LEN([2]vysledky!M21)-2)</f>
        <v>27</v>
      </c>
      <c r="M21" s="144">
        <f>[2]vysledky!I21+[2]vysledky!K21+[2]vysledky!L21</f>
        <v>1.7871064814814819E-2</v>
      </c>
      <c r="N21">
        <f t="shared" si="1"/>
        <v>14</v>
      </c>
      <c r="O21" t="str">
        <f>[2]vysledky!O21</f>
        <v>00:06:27,01</v>
      </c>
      <c r="P21" t="str">
        <f>MID([2]vysledky!P21,2,LEN([2]vysledky!P21)-2)</f>
        <v>22</v>
      </c>
      <c r="Q21" s="7" t="str">
        <f>[2]vysledky!Q21</f>
        <v>00:33:00,77</v>
      </c>
      <c r="R21" s="8">
        <v>46</v>
      </c>
      <c r="S21" s="8">
        <v>82</v>
      </c>
    </row>
    <row r="22" spans="1:19" ht="12.75" customHeight="1">
      <c r="A22" s="7">
        <f>[2]vysledky!A22</f>
        <v>18</v>
      </c>
      <c r="B22" t="str">
        <f>_xlfn.CONCAT([2]vysledky!D22," ",[2]vysledky!C22)</f>
        <v>Bednář Tomáš</v>
      </c>
      <c r="C22" t="str">
        <f>IF([2]vysledky!H22="","",[2]vysledky!H22)</f>
        <v>Jihlava</v>
      </c>
      <c r="D22" t="str">
        <f>[2]vysledky!F22</f>
        <v>1980</v>
      </c>
      <c r="E22">
        <f>[2]vysledky!B22</f>
        <v>35</v>
      </c>
      <c r="F22" s="9" t="str">
        <f>IF([2]vysledky!T22="Ano","*","")</f>
        <v/>
      </c>
      <c r="G22" s="7" t="str">
        <f>LEFT([2]vysledky!G22,2)</f>
        <v>M4</v>
      </c>
      <c r="H22" s="7">
        <f t="shared" si="0"/>
        <v>8</v>
      </c>
      <c r="I22" t="str">
        <f>[2]vysledky!I22</f>
        <v>00:06:20,82</v>
      </c>
      <c r="J22" t="str">
        <f>MID([2]vysledky!J22,2,LEN([2]vysledky!J22)-2)</f>
        <v>18</v>
      </c>
      <c r="K22" t="str">
        <f>[2]vysledky!L22</f>
        <v>00:19:13,64</v>
      </c>
      <c r="L22" t="str">
        <f>MID([2]vysledky!M22,2,LEN([2]vysledky!M22)-2)</f>
        <v>20</v>
      </c>
      <c r="M22" s="144">
        <f>[2]vysledky!I22+[2]vysledky!K22+[2]vysledky!L22</f>
        <v>1.8068171296296297E-2</v>
      </c>
      <c r="N22">
        <f t="shared" si="1"/>
        <v>19</v>
      </c>
      <c r="O22" t="str">
        <f>[2]vysledky!O22</f>
        <v>00:06:23,15</v>
      </c>
      <c r="P22" t="str">
        <f>MID([2]vysledky!P22,2,LEN([2]vysledky!P22)-2)</f>
        <v>19</v>
      </c>
      <c r="Q22" s="7" t="str">
        <f>[2]vysledky!Q22</f>
        <v>00:33:01,42</v>
      </c>
    </row>
    <row r="23" spans="1:19" ht="12.75" customHeight="1">
      <c r="A23" s="7">
        <f>[2]vysledky!A23</f>
        <v>19</v>
      </c>
      <c r="B23" t="str">
        <f>_xlfn.CONCAT([2]vysledky!D23," ",[2]vysledky!C23)</f>
        <v>Vrábel Pavel</v>
      </c>
      <c r="C23" t="str">
        <f>IF([2]vysledky!H23="","",[2]vysledky!H23)</f>
        <v>MST Jihlava</v>
      </c>
      <c r="D23" t="str">
        <f>[2]vysledky!F23</f>
        <v>1979</v>
      </c>
      <c r="E23">
        <f>[2]vysledky!B23</f>
        <v>30</v>
      </c>
      <c r="F23" s="9" t="str">
        <f>IF([2]vysledky!T23="Ano","*","")</f>
        <v/>
      </c>
      <c r="G23" s="7" t="str">
        <f>LEFT([2]vysledky!G23,2)</f>
        <v>M4</v>
      </c>
      <c r="H23" s="7">
        <f t="shared" si="0"/>
        <v>9</v>
      </c>
      <c r="I23" t="str">
        <f>[2]vysledky!I23</f>
        <v>00:08:21,43</v>
      </c>
      <c r="J23" t="str">
        <f>MID([2]vysledky!J23,2,LEN([2]vysledky!J23)-2)</f>
        <v>40</v>
      </c>
      <c r="K23" t="str">
        <f>[2]vysledky!L23</f>
        <v>00:17:53,76</v>
      </c>
      <c r="L23" t="str">
        <f>MID([2]vysledky!M23,2,LEN([2]vysledky!M23)-2)</f>
        <v>3</v>
      </c>
      <c r="M23" s="144">
        <f>[2]vysledky!I23+[2]vysledky!K23+[2]vysledky!L23</f>
        <v>1.8783333333333332E-2</v>
      </c>
      <c r="N23">
        <f t="shared" si="1"/>
        <v>23</v>
      </c>
      <c r="O23" t="str">
        <f>[2]vysledky!O23</f>
        <v>00:05:35,21</v>
      </c>
      <c r="P23" t="str">
        <f>MID([2]vysledky!P23,2,LEN([2]vysledky!P23)-2)</f>
        <v>3</v>
      </c>
      <c r="Q23" s="7" t="str">
        <f>[2]vysledky!Q23</f>
        <v>00:33:07,81</v>
      </c>
    </row>
    <row r="24" spans="1:19" ht="12.75" customHeight="1">
      <c r="A24" s="7">
        <f>[2]vysledky!A24</f>
        <v>20</v>
      </c>
      <c r="B24" t="str">
        <f>_xlfn.CONCAT([2]vysledky!D24," ",[2]vysledky!C24)</f>
        <v>Machník Tomáš</v>
      </c>
      <c r="C24" t="str">
        <f>IF([2]vysledky!H24="","",[2]vysledky!H24)</f>
        <v>ŠuTri Prachatice</v>
      </c>
      <c r="D24" t="str">
        <f>[2]vysledky!F24</f>
        <v>1988</v>
      </c>
      <c r="E24">
        <f>[2]vysledky!B24</f>
        <v>53</v>
      </c>
      <c r="F24" s="9" t="str">
        <f>IF([2]vysledky!T24="Ano","*","")</f>
        <v>*</v>
      </c>
      <c r="G24" s="7" t="str">
        <f>LEFT([2]vysledky!G24,2)</f>
        <v>M2</v>
      </c>
      <c r="H24" s="7">
        <f t="shared" si="0"/>
        <v>3</v>
      </c>
      <c r="I24" t="str">
        <f>[2]vysledky!I24</f>
        <v>00:06:16,27</v>
      </c>
      <c r="J24" t="str">
        <f>MID([2]vysledky!J24,2,LEN([2]vysledky!J24)-2)</f>
        <v>17</v>
      </c>
      <c r="K24" t="str">
        <f>[2]vysledky!L24</f>
        <v>00:18:37,34</v>
      </c>
      <c r="L24" t="str">
        <f>MID([2]vysledky!M24,2,LEN([2]vysledky!M24)-2)</f>
        <v>15</v>
      </c>
      <c r="M24" s="144">
        <f>[2]vysledky!I24+[2]vysledky!K24+[2]vysledky!L24</f>
        <v>1.7947685185185185E-2</v>
      </c>
      <c r="N24">
        <f t="shared" si="1"/>
        <v>18</v>
      </c>
      <c r="O24" t="str">
        <f>[2]vysledky!O24</f>
        <v>00:06:35,61</v>
      </c>
      <c r="P24" t="str">
        <f>MID([2]vysledky!P24,2,LEN([2]vysledky!P24)-2)</f>
        <v>27</v>
      </c>
      <c r="Q24" s="7" t="str">
        <f>[2]vysledky!Q24</f>
        <v>00:33:08,29</v>
      </c>
      <c r="R24" s="8">
        <v>43</v>
      </c>
      <c r="S24" s="8">
        <v>81</v>
      </c>
    </row>
    <row r="25" spans="1:19" ht="12.75" customHeight="1">
      <c r="A25" s="7">
        <f>[2]vysledky!A25</f>
        <v>21</v>
      </c>
      <c r="B25" t="str">
        <f>_xlfn.CONCAT([2]vysledky!D25," ",[2]vysledky!C25)</f>
        <v>Říhová Eliška</v>
      </c>
      <c r="C25" t="str">
        <f>IF([2]vysledky!H25="","",[2]vysledky!H25)</f>
        <v>TT Tábor</v>
      </c>
      <c r="D25" t="str">
        <f>[2]vysledky!F25</f>
        <v>2002</v>
      </c>
      <c r="E25">
        <f>[2]vysledky!B25</f>
        <v>13</v>
      </c>
      <c r="F25" s="9" t="str">
        <f>IF([2]vysledky!T25="Ano","*","")</f>
        <v>*</v>
      </c>
      <c r="G25" s="7" t="str">
        <f>LEFT([2]vysledky!G25,2)</f>
        <v>Z2</v>
      </c>
      <c r="H25" s="7">
        <f t="shared" si="0"/>
        <v>2</v>
      </c>
      <c r="I25" t="str">
        <f>[2]vysledky!I25</f>
        <v>00:05:45,91</v>
      </c>
      <c r="J25" t="str">
        <f>MID([2]vysledky!J25,2,LEN([2]vysledky!J25)-2)</f>
        <v>7</v>
      </c>
      <c r="K25" t="str">
        <f>[2]vysledky!L25</f>
        <v>00:20:40,90</v>
      </c>
      <c r="L25" t="str">
        <f>MID([2]vysledky!M25,2,LEN([2]vysledky!M25)-2)</f>
        <v>32</v>
      </c>
      <c r="M25" s="144">
        <f>[2]vysledky!I25+[2]vysledky!K25+[2]vysledky!L25</f>
        <v>1.8724074074074074E-2</v>
      </c>
      <c r="N25">
        <f t="shared" si="1"/>
        <v>21</v>
      </c>
      <c r="O25" t="str">
        <f>[2]vysledky!O25</f>
        <v>00:05:53,46</v>
      </c>
      <c r="P25" t="str">
        <f>MID([2]vysledky!P25,2,LEN([2]vysledky!P25)-2)</f>
        <v>12</v>
      </c>
      <c r="Q25" s="7" t="str">
        <f>[2]vysledky!Q25</f>
        <v>00:33:21,51</v>
      </c>
      <c r="R25" s="8">
        <v>46</v>
      </c>
      <c r="S25" s="8">
        <v>93</v>
      </c>
    </row>
    <row r="26" spans="1:19" ht="12.75" customHeight="1">
      <c r="A26" s="7">
        <f>[2]vysledky!A26</f>
        <v>22</v>
      </c>
      <c r="B26" t="str">
        <f>_xlfn.CONCAT([2]vysledky!D26," ",[2]vysledky!C26)</f>
        <v>Hlínová Jaroslava</v>
      </c>
      <c r="C26" t="str">
        <f>IF([2]vysledky!H26="","",[2]vysledky!H26)</f>
        <v>TT Tálín</v>
      </c>
      <c r="D26" t="str">
        <f>[2]vysledky!F26</f>
        <v>1980</v>
      </c>
      <c r="E26">
        <f>[2]vysledky!B26</f>
        <v>20</v>
      </c>
      <c r="F26" s="9" t="str">
        <f>IF([2]vysledky!T26="Ano","*","")</f>
        <v>*</v>
      </c>
      <c r="G26" s="7" t="str">
        <f>LEFT([2]vysledky!G26,2)</f>
        <v>Z4</v>
      </c>
      <c r="H26" s="7">
        <f t="shared" si="0"/>
        <v>1</v>
      </c>
      <c r="I26" t="str">
        <f>[2]vysledky!I26</f>
        <v>00:05:45,33</v>
      </c>
      <c r="J26" t="str">
        <f>MID([2]vysledky!J26,2,LEN([2]vysledky!J26)-2)</f>
        <v>6</v>
      </c>
      <c r="K26" t="str">
        <f>[2]vysledky!L26</f>
        <v>00:19:15,71</v>
      </c>
      <c r="L26" t="str">
        <f>MID([2]vysledky!M26,2,LEN([2]vysledky!M26)-2)</f>
        <v>22</v>
      </c>
      <c r="M26" s="144">
        <f>[2]vysledky!I26+[2]vysledky!K26+[2]vysledky!L26</f>
        <v>1.7940624999999998E-2</v>
      </c>
      <c r="N26">
        <f t="shared" si="1"/>
        <v>17</v>
      </c>
      <c r="O26" t="str">
        <f>[2]vysledky!O26</f>
        <v>00:07:06,22</v>
      </c>
      <c r="P26" t="str">
        <f>MID([2]vysledky!P26,2,LEN([2]vysledky!P26)-2)</f>
        <v>39</v>
      </c>
      <c r="Q26" s="7" t="str">
        <f>[2]vysledky!Q26</f>
        <v>00:33:28,67</v>
      </c>
      <c r="R26" s="8">
        <v>50</v>
      </c>
      <c r="S26" s="8">
        <v>91</v>
      </c>
    </row>
    <row r="27" spans="1:19" ht="12.75" customHeight="1">
      <c r="A27" s="7">
        <f>[2]vysledky!A27</f>
        <v>23</v>
      </c>
      <c r="B27" t="str">
        <f>_xlfn.CONCAT([2]vysledky!D27," ",[2]vysledky!C27)</f>
        <v>Šíp Jaromír</v>
      </c>
      <c r="C27" t="str">
        <f>IF([2]vysledky!H27="","",[2]vysledky!H27)</f>
        <v>TT Tálín</v>
      </c>
      <c r="D27" t="str">
        <f>[2]vysledky!F27</f>
        <v>1979</v>
      </c>
      <c r="E27">
        <f>[2]vysledky!B27</f>
        <v>11</v>
      </c>
      <c r="F27" s="9" t="str">
        <f>IF([2]vysledky!T27="Ano","*","")</f>
        <v>*</v>
      </c>
      <c r="G27" s="7" t="str">
        <f>LEFT([2]vysledky!G27,2)</f>
        <v>M4</v>
      </c>
      <c r="H27" s="7">
        <f t="shared" si="0"/>
        <v>10</v>
      </c>
      <c r="I27" t="str">
        <f>[2]vysledky!I27</f>
        <v>00:07:31,27</v>
      </c>
      <c r="J27" t="str">
        <f>MID([2]vysledky!J27,2,LEN([2]vysledky!J27)-2)</f>
        <v>26</v>
      </c>
      <c r="K27" t="str">
        <f>[2]vysledky!L27</f>
        <v>00:19:01,68</v>
      </c>
      <c r="L27" t="str">
        <f>MID([2]vysledky!M27,2,LEN([2]vysledky!M27)-2)</f>
        <v>19</v>
      </c>
      <c r="M27" s="144">
        <f>[2]vysledky!I27+[2]vysledky!K27+[2]vysledky!L27</f>
        <v>1.8867245370370371E-2</v>
      </c>
      <c r="N27">
        <f t="shared" si="1"/>
        <v>24</v>
      </c>
      <c r="O27" t="str">
        <f>[2]vysledky!O27</f>
        <v>00:05:55,25</v>
      </c>
      <c r="P27" t="str">
        <f>MID([2]vysledky!P27,2,LEN([2]vysledky!P27)-2)</f>
        <v>14</v>
      </c>
      <c r="Q27" s="7" t="str">
        <f>[2]vysledky!Q27</f>
        <v>00:33:33,97</v>
      </c>
      <c r="R27" s="8">
        <v>38</v>
      </c>
      <c r="S27" s="8">
        <v>80</v>
      </c>
    </row>
    <row r="28" spans="1:19" ht="12.75" customHeight="1">
      <c r="A28" s="7">
        <f>[2]vysledky!A28</f>
        <v>24</v>
      </c>
      <c r="B28" t="str">
        <f>_xlfn.CONCAT([2]vysledky!D28," ",[2]vysledky!C28)</f>
        <v>Holický Tomáš</v>
      </c>
      <c r="C28" t="str">
        <f>IF([2]vysledky!H28="","",[2]vysledky!H28)</f>
        <v>Hallo CTW</v>
      </c>
      <c r="D28" t="str">
        <f>[2]vysledky!F28</f>
        <v>1988</v>
      </c>
      <c r="E28">
        <f>[2]vysledky!B28</f>
        <v>51</v>
      </c>
      <c r="F28" s="9" t="str">
        <f>IF([2]vysledky!T28="Ano","*","")</f>
        <v/>
      </c>
      <c r="G28" s="7" t="str">
        <f>LEFT([2]vysledky!G28,2)</f>
        <v>M3</v>
      </c>
      <c r="H28" s="7">
        <f t="shared" si="0"/>
        <v>3</v>
      </c>
      <c r="I28" t="str">
        <f>[2]vysledky!I28</f>
        <v>00:07:52,52</v>
      </c>
      <c r="J28" t="str">
        <f>MID([2]vysledky!J28,2,LEN([2]vysledky!J28)-2)</f>
        <v>30</v>
      </c>
      <c r="K28" t="str">
        <f>[2]vysledky!L28</f>
        <v>00:18:13,64</v>
      </c>
      <c r="L28" t="str">
        <f>MID([2]vysledky!M28,2,LEN([2]vysledky!M28)-2)</f>
        <v>11</v>
      </c>
      <c r="M28" s="144">
        <f>[2]vysledky!I28+[2]vysledky!K28+[2]vysledky!L28</f>
        <v>1.8760648148148148E-2</v>
      </c>
      <c r="N28">
        <f t="shared" si="1"/>
        <v>22</v>
      </c>
      <c r="O28" t="str">
        <f>[2]vysledky!O28</f>
        <v>00:06:29,59</v>
      </c>
      <c r="P28" t="str">
        <f>MID([2]vysledky!P28,2,LEN([2]vysledky!P28)-2)</f>
        <v>24</v>
      </c>
      <c r="Q28" s="7" t="str">
        <f>[2]vysledky!Q28</f>
        <v>00:34:03,42</v>
      </c>
    </row>
    <row r="29" spans="1:19" ht="12.75" customHeight="1">
      <c r="A29" s="7">
        <f>[2]vysledky!A29</f>
        <v>25</v>
      </c>
      <c r="B29" t="str">
        <f>_xlfn.CONCAT([2]vysledky!D29," ",[2]vysledky!C29)</f>
        <v>Profant Vladimír</v>
      </c>
      <c r="C29" t="str">
        <f>IF([2]vysledky!H29="","",[2]vysledky!H29)</f>
        <v>Dinos TT</v>
      </c>
      <c r="D29" t="str">
        <f>[2]vysledky!F29</f>
        <v>1970</v>
      </c>
      <c r="E29">
        <f>[2]vysledky!B29</f>
        <v>24</v>
      </c>
      <c r="F29" s="9" t="str">
        <f>IF([2]vysledky!T29="Ano","*","")</f>
        <v>*</v>
      </c>
      <c r="G29" s="7" t="str">
        <f>LEFT([2]vysledky!G29,2)</f>
        <v>M5</v>
      </c>
      <c r="H29" s="7">
        <f t="shared" si="0"/>
        <v>1</v>
      </c>
      <c r="I29" t="str">
        <f>[2]vysledky!I29</f>
        <v>00:07:32,85</v>
      </c>
      <c r="J29" t="str">
        <f>MID([2]vysledky!J29,2,LEN([2]vysledky!J29)-2)</f>
        <v>27</v>
      </c>
      <c r="K29" t="str">
        <f>[2]vysledky!L29</f>
        <v>00:19:36,76</v>
      </c>
      <c r="L29" t="str">
        <f>MID([2]vysledky!M29,2,LEN([2]vysledky!M29)-2)</f>
        <v>24</v>
      </c>
      <c r="M29" s="144">
        <f>[2]vysledky!I29+[2]vysledky!K29+[2]vysledky!L29</f>
        <v>1.9446527777777778E-2</v>
      </c>
      <c r="N29">
        <f t="shared" si="1"/>
        <v>26</v>
      </c>
      <c r="O29" t="str">
        <f>[2]vysledky!O29</f>
        <v>00:05:57,14</v>
      </c>
      <c r="P29" t="str">
        <f>MID([2]vysledky!P29,2,LEN([2]vysledky!P29)-2)</f>
        <v>15</v>
      </c>
      <c r="Q29" s="7" t="str">
        <f>[2]vysledky!Q29</f>
        <v>00:34:29,87</v>
      </c>
      <c r="R29" s="8">
        <v>50</v>
      </c>
      <c r="S29" s="8">
        <v>79</v>
      </c>
    </row>
    <row r="30" spans="1:19" ht="12.75" customHeight="1">
      <c r="A30" s="7">
        <f>[2]vysledky!A30</f>
        <v>26</v>
      </c>
      <c r="B30" t="str">
        <f>_xlfn.CONCAT([2]vysledky!D30," ",[2]vysledky!C30)</f>
        <v>Plza Marek</v>
      </c>
      <c r="C30" t="str">
        <f>IF([2]vysledky!H30="","",[2]vysledky!H30)</f>
        <v>TriskČB</v>
      </c>
      <c r="D30" t="str">
        <f>[2]vysledky!F30</f>
        <v>2005</v>
      </c>
      <c r="E30">
        <f>[2]vysledky!B30</f>
        <v>41</v>
      </c>
      <c r="F30" s="9" t="str">
        <f>IF([2]vysledky!T30="Ano","*","")</f>
        <v>*</v>
      </c>
      <c r="G30" s="7" t="str">
        <f>LEFT([2]vysledky!G30,2)</f>
        <v>M1</v>
      </c>
      <c r="H30" s="7">
        <f t="shared" si="0"/>
        <v>5</v>
      </c>
      <c r="I30" t="str">
        <f>[2]vysledky!I30</f>
        <v>00:08:12,45</v>
      </c>
      <c r="J30" t="str">
        <f>MID([2]vysledky!J30,2,LEN([2]vysledky!J30)-2)</f>
        <v>35</v>
      </c>
      <c r="K30" t="str">
        <f>[2]vysledky!L30</f>
        <v>00:19:14,24</v>
      </c>
      <c r="L30" t="str">
        <f>MID([2]vysledky!M30,2,LEN([2]vysledky!M30)-2)</f>
        <v>21</v>
      </c>
      <c r="M30" s="144">
        <f>[2]vysledky!I30+[2]vysledky!K30+[2]vysledky!L30</f>
        <v>1.9454513888888889E-2</v>
      </c>
      <c r="N30">
        <f t="shared" si="1"/>
        <v>27</v>
      </c>
      <c r="O30" t="str">
        <f>[2]vysledky!O30</f>
        <v>00:06:20,36</v>
      </c>
      <c r="P30" t="str">
        <f>MID([2]vysledky!P30,2,LEN([2]vysledky!P30)-2)</f>
        <v>18</v>
      </c>
      <c r="Q30" s="7" t="str">
        <f>[2]vysledky!Q30</f>
        <v>00:34:56,58</v>
      </c>
      <c r="R30" s="8">
        <v>41</v>
      </c>
      <c r="S30" s="8">
        <v>78</v>
      </c>
    </row>
    <row r="31" spans="1:19" ht="12.75" customHeight="1">
      <c r="A31" s="7">
        <f>[2]vysledky!A31</f>
        <v>27</v>
      </c>
      <c r="B31" t="str">
        <f>_xlfn.CONCAT([2]vysledky!D31," ",[2]vysledky!C31)</f>
        <v>Krajánek Tomáš</v>
      </c>
      <c r="C31" t="str">
        <f>IF([2]vysledky!H31="","",[2]vysledky!H31)</f>
        <v>ŠuTri Prachatice</v>
      </c>
      <c r="D31" t="str">
        <f>[2]vysledky!F31</f>
        <v>1979</v>
      </c>
      <c r="E31">
        <f>[2]vysledky!B31</f>
        <v>28</v>
      </c>
      <c r="F31" s="9" t="str">
        <f>IF([2]vysledky!T31="Ano","*","")</f>
        <v>*</v>
      </c>
      <c r="G31" s="7" t="str">
        <f>LEFT([2]vysledky!G31,2)</f>
        <v>M4</v>
      </c>
      <c r="H31" s="7">
        <f t="shared" si="0"/>
        <v>11</v>
      </c>
      <c r="I31" t="str">
        <f>[2]vysledky!I31</f>
        <v>00:06:45,71</v>
      </c>
      <c r="J31" t="str">
        <f>MID([2]vysledky!J31,2,LEN([2]vysledky!J31)-2)</f>
        <v>21</v>
      </c>
      <c r="K31" t="str">
        <f>[2]vysledky!L31</f>
        <v>00:20:21,88</v>
      </c>
      <c r="L31" t="str">
        <f>MID([2]vysledky!M31,2,LEN([2]vysledky!M31)-2)</f>
        <v>31</v>
      </c>
      <c r="M31" s="144">
        <f>[2]vysledky!I31+[2]vysledky!K31+[2]vysledky!L31</f>
        <v>1.943541666666667E-2</v>
      </c>
      <c r="N31">
        <f t="shared" si="1"/>
        <v>25</v>
      </c>
      <c r="O31" t="str">
        <f>[2]vysledky!O31</f>
        <v>00:06:40,18</v>
      </c>
      <c r="P31" t="str">
        <f>MID([2]vysledky!P31,2,LEN([2]vysledky!P31)-2)</f>
        <v>30</v>
      </c>
      <c r="Q31" s="7" t="str">
        <f>[2]vysledky!Q31</f>
        <v>00:35:09,24</v>
      </c>
      <c r="R31" s="8">
        <v>37</v>
      </c>
      <c r="S31" s="8">
        <v>77</v>
      </c>
    </row>
    <row r="32" spans="1:19" ht="12.75" customHeight="1">
      <c r="A32" s="7">
        <f>[2]vysledky!A32</f>
        <v>28</v>
      </c>
      <c r="B32" t="str">
        <f>_xlfn.CONCAT([2]vysledky!D32," ",[2]vysledky!C32)</f>
        <v>Kůrková Karolína</v>
      </c>
      <c r="C32" t="str">
        <f>IF([2]vysledky!H32="","",[2]vysledky!H32)</f>
        <v>TCV Jindřichův Hradec</v>
      </c>
      <c r="D32" t="str">
        <f>[2]vysledky!F32</f>
        <v>2007</v>
      </c>
      <c r="E32">
        <f>[2]vysledky!B32</f>
        <v>3</v>
      </c>
      <c r="F32" s="9" t="str">
        <f>IF([2]vysledky!T32="Ano","*","")</f>
        <v>*</v>
      </c>
      <c r="G32" s="7" t="str">
        <f>LEFT([2]vysledky!G32,2)</f>
        <v>Z1</v>
      </c>
      <c r="H32" s="7">
        <f t="shared" si="0"/>
        <v>2</v>
      </c>
      <c r="I32" t="str">
        <f>[2]vysledky!I32</f>
        <v>00:06:08,04</v>
      </c>
      <c r="J32" t="str">
        <f>MID([2]vysledky!J32,2,LEN([2]vysledky!J32)-2)</f>
        <v>14</v>
      </c>
      <c r="K32" t="str">
        <f>[2]vysledky!L32</f>
        <v>00:21:44,01</v>
      </c>
      <c r="L32" t="str">
        <f>MID([2]vysledky!M32,2,LEN([2]vysledky!M32)-2)</f>
        <v>39</v>
      </c>
      <c r="M32" s="144">
        <f>[2]vysledky!I32+[2]vysledky!K32+[2]vysledky!L32</f>
        <v>1.9706249999999998E-2</v>
      </c>
      <c r="N32">
        <f t="shared" si="1"/>
        <v>29</v>
      </c>
      <c r="O32" t="str">
        <f>[2]vysledky!O32</f>
        <v>00:06:28,74</v>
      </c>
      <c r="P32" t="str">
        <f>MID([2]vysledky!P32,2,LEN([2]vysledky!P32)-2)</f>
        <v>23</v>
      </c>
      <c r="Q32" s="7" t="str">
        <f>[2]vysledky!Q32</f>
        <v>00:35:16,24</v>
      </c>
      <c r="R32" s="8">
        <v>46</v>
      </c>
      <c r="S32" s="8">
        <v>90</v>
      </c>
    </row>
    <row r="33" spans="1:19" ht="12.75" customHeight="1">
      <c r="A33" s="7">
        <f>[2]vysledky!A33</f>
        <v>29</v>
      </c>
      <c r="B33" t="str">
        <f>_xlfn.CONCAT([2]vysledky!D33," ",[2]vysledky!C33)</f>
        <v>Vondrušková Jana</v>
      </c>
      <c r="C33" t="str">
        <f>IF([2]vysledky!H33="","",[2]vysledky!H33)</f>
        <v>TT Tálín</v>
      </c>
      <c r="D33" t="str">
        <f>[2]vysledky!F33</f>
        <v>1989</v>
      </c>
      <c r="E33">
        <f>[2]vysledky!B33</f>
        <v>48</v>
      </c>
      <c r="F33" s="9" t="s">
        <v>109</v>
      </c>
      <c r="G33" s="7" t="str">
        <f>LEFT([2]vysledky!G33,2)</f>
        <v>Z3</v>
      </c>
      <c r="H33" s="7">
        <f t="shared" si="0"/>
        <v>1</v>
      </c>
      <c r="I33" t="str">
        <f>[2]vysledky!I33</f>
        <v>00:07:37,41</v>
      </c>
      <c r="J33" t="str">
        <f>MID([2]vysledky!J33,2,LEN([2]vysledky!J33)-2)</f>
        <v>28</v>
      </c>
      <c r="K33" t="str">
        <f>[2]vysledky!L33</f>
        <v>00:19:41,91</v>
      </c>
      <c r="L33" t="str">
        <f>MID([2]vysledky!M33,2,LEN([2]vysledky!M33)-2)</f>
        <v>26</v>
      </c>
      <c r="M33" s="144">
        <f>[2]vysledky!I33+[2]vysledky!K33+[2]vysledky!L33</f>
        <v>1.9598148148148149E-2</v>
      </c>
      <c r="N33">
        <f t="shared" si="1"/>
        <v>28</v>
      </c>
      <c r="O33" t="str">
        <f>[2]vysledky!O33</f>
        <v>00:06:52,06</v>
      </c>
      <c r="P33" t="str">
        <f>MID([2]vysledky!P33,2,LEN([2]vysledky!P33)-2)</f>
        <v>36</v>
      </c>
      <c r="Q33" s="7" t="str">
        <f>[2]vysledky!Q33</f>
        <v>00:35:44,58</v>
      </c>
      <c r="R33" s="8">
        <v>50</v>
      </c>
      <c r="S33" s="8">
        <v>89</v>
      </c>
    </row>
    <row r="34" spans="1:19" ht="12.75" customHeight="1">
      <c r="A34" s="7">
        <f>[2]vysledky!A34</f>
        <v>30</v>
      </c>
      <c r="B34" t="str">
        <f>_xlfn.CONCAT([2]vysledky!D34," ",[2]vysledky!C34)</f>
        <v>Stuchlík Jiří</v>
      </c>
      <c r="C34" t="str">
        <f>IF([2]vysledky!H34="","",[2]vysledky!H34)</f>
        <v>TT Tábor</v>
      </c>
      <c r="D34" t="str">
        <f>[2]vysledky!F34</f>
        <v>1975</v>
      </c>
      <c r="E34">
        <f>[2]vysledky!B34</f>
        <v>23</v>
      </c>
      <c r="F34" s="9" t="str">
        <f>IF([2]vysledky!T34="Ano","*","")</f>
        <v>*</v>
      </c>
      <c r="G34" s="7" t="str">
        <f>LEFT([2]vysledky!G34,2)</f>
        <v>M4</v>
      </c>
      <c r="H34" s="7">
        <f t="shared" si="0"/>
        <v>12</v>
      </c>
      <c r="I34" t="str">
        <f>[2]vysledky!I34</f>
        <v>00:08:13,77</v>
      </c>
      <c r="J34" t="str">
        <f>MID([2]vysledky!J34,2,LEN([2]vysledky!J34)-2)</f>
        <v>37</v>
      </c>
      <c r="K34" t="str">
        <f>[2]vysledky!L34</f>
        <v>00:19:39,02</v>
      </c>
      <c r="L34" t="str">
        <f>MID([2]vysledky!M34,2,LEN([2]vysledky!M34)-2)</f>
        <v>25</v>
      </c>
      <c r="M34" s="144">
        <f>[2]vysledky!I34+[2]vysledky!K34+[2]vysledky!L34</f>
        <v>1.9767129629629628E-2</v>
      </c>
      <c r="N34">
        <f t="shared" si="1"/>
        <v>30</v>
      </c>
      <c r="O34" t="str">
        <f>[2]vysledky!O34</f>
        <v>00:07:03,51</v>
      </c>
      <c r="P34" t="str">
        <f>MID([2]vysledky!P34,2,LEN([2]vysledky!P34)-2)</f>
        <v>38</v>
      </c>
      <c r="Q34" s="7" t="str">
        <f>[2]vysledky!Q34</f>
        <v>00:36:05,68</v>
      </c>
      <c r="R34" s="8">
        <v>36</v>
      </c>
      <c r="S34" s="8">
        <v>76</v>
      </c>
    </row>
    <row r="35" spans="1:19" ht="12.75" customHeight="1">
      <c r="A35" s="7">
        <f>[2]vysledky!A35</f>
        <v>31</v>
      </c>
      <c r="B35" t="str">
        <f>_xlfn.CONCAT([2]vysledky!D35," ",[2]vysledky!C35)</f>
        <v>Grabmüller Ivo</v>
      </c>
      <c r="C35" t="str">
        <f>IF([2]vysledky!H35="","",[2]vysledky!H35)</f>
        <v>B&amp;H TT Č. Budějovice</v>
      </c>
      <c r="D35" t="str">
        <f>[2]vysledky!F35</f>
        <v>1962</v>
      </c>
      <c r="E35">
        <f>[2]vysledky!B35</f>
        <v>44</v>
      </c>
      <c r="F35" s="9" t="str">
        <f>IF([2]vysledky!T35="Ano","*","")</f>
        <v>*</v>
      </c>
      <c r="G35" s="7" t="str">
        <f>LEFT([2]vysledky!G35,2)</f>
        <v>M6</v>
      </c>
      <c r="H35" s="7">
        <f t="shared" si="0"/>
        <v>1</v>
      </c>
      <c r="I35" t="str">
        <f>[2]vysledky!I35</f>
        <v>00:08:26,47</v>
      </c>
      <c r="J35" t="str">
        <f>MID([2]vysledky!J35,2,LEN([2]vysledky!J35)-2)</f>
        <v>41</v>
      </c>
      <c r="K35" t="str">
        <f>[2]vysledky!L35</f>
        <v>00:19:49,29</v>
      </c>
      <c r="L35" t="str">
        <f>MID([2]vysledky!M35,2,LEN([2]vysledky!M35)-2)</f>
        <v>28</v>
      </c>
      <c r="M35" s="144">
        <f>[2]vysledky!I35+[2]vysledky!K35+[2]vysledky!L35</f>
        <v>2.0282060185185184E-2</v>
      </c>
      <c r="N35">
        <f t="shared" si="1"/>
        <v>31</v>
      </c>
      <c r="O35" t="str">
        <f>[2]vysledky!O35</f>
        <v>00:06:36,48</v>
      </c>
      <c r="P35" t="str">
        <f>MID([2]vysledky!P35,2,LEN([2]vysledky!P35)-2)</f>
        <v>28</v>
      </c>
      <c r="Q35" s="7" t="str">
        <f>[2]vysledky!Q35</f>
        <v>00:36:18,14</v>
      </c>
      <c r="R35" s="8">
        <v>50</v>
      </c>
      <c r="S35" s="8">
        <v>75</v>
      </c>
    </row>
    <row r="36" spans="1:19" ht="12.75" customHeight="1">
      <c r="A36" s="7">
        <f>[2]vysledky!A36</f>
        <v>32</v>
      </c>
      <c r="B36" t="str">
        <f>_xlfn.CONCAT([2]vysledky!D36," ",[2]vysledky!C36)</f>
        <v>Grabmüllerová Šárka</v>
      </c>
      <c r="C36" t="str">
        <f>IF([2]vysledky!H36="","",[2]vysledky!H36)</f>
        <v>B+H České Budějovice</v>
      </c>
      <c r="D36" t="str">
        <f>[2]vysledky!F36</f>
        <v>1969</v>
      </c>
      <c r="E36">
        <f>[2]vysledky!B36</f>
        <v>26</v>
      </c>
      <c r="F36" s="9" t="str">
        <f>IF([2]vysledky!T36="Ano","*","")</f>
        <v>*</v>
      </c>
      <c r="G36" s="7" t="str">
        <f>LEFT([2]vysledky!G36,2)</f>
        <v>Z5</v>
      </c>
      <c r="H36" s="7">
        <f t="shared" si="0"/>
        <v>1</v>
      </c>
      <c r="I36" t="str">
        <f>[2]vysledky!I36</f>
        <v>00:08:13,20</v>
      </c>
      <c r="J36" t="str">
        <f>MID([2]vysledky!J36,2,LEN([2]vysledky!J36)-2)</f>
        <v>36</v>
      </c>
      <c r="K36" t="str">
        <f>[2]vysledky!L36</f>
        <v>00:19:54,13</v>
      </c>
      <c r="L36" t="str">
        <f>MID([2]vysledky!M36,2,LEN([2]vysledky!M36)-2)</f>
        <v>29</v>
      </c>
      <c r="M36" s="144">
        <f>[2]vysledky!I36+[2]vysledky!K36+[2]vysledky!L36</f>
        <v>2.0318634259259259E-2</v>
      </c>
      <c r="N36">
        <f t="shared" si="1"/>
        <v>32</v>
      </c>
      <c r="O36" t="str">
        <f>[2]vysledky!O36</f>
        <v>00:06:44,66</v>
      </c>
      <c r="P36" t="str">
        <f>MID([2]vysledky!P36,2,LEN([2]vysledky!P36)-2)</f>
        <v>32</v>
      </c>
      <c r="Q36" s="7" t="str">
        <f>[2]vysledky!Q36</f>
        <v>00:36:39,80</v>
      </c>
      <c r="R36" s="8">
        <v>50</v>
      </c>
      <c r="S36" s="8">
        <v>88</v>
      </c>
    </row>
    <row r="37" spans="1:19" ht="12.75" customHeight="1">
      <c r="A37" s="7">
        <f>[2]vysledky!A37</f>
        <v>33</v>
      </c>
      <c r="B37" t="str">
        <f>_xlfn.CONCAT([2]vysledky!D37," ",[2]vysledky!C37)</f>
        <v>Musilová Nikola</v>
      </c>
      <c r="C37" t="str">
        <f>IF([2]vysledky!H37="","",[2]vysledky!H37)</f>
        <v>TCV J. Hradec</v>
      </c>
      <c r="D37" t="str">
        <f>[2]vysledky!F37</f>
        <v>1989</v>
      </c>
      <c r="E37">
        <f>[2]vysledky!B37</f>
        <v>10</v>
      </c>
      <c r="F37" s="9" t="str">
        <f>IF([2]vysledky!T37="Ano","*","")</f>
        <v>*</v>
      </c>
      <c r="G37" s="7" t="str">
        <f>LEFT([2]vysledky!G37,2)</f>
        <v>Z3</v>
      </c>
      <c r="H37" s="7">
        <f t="shared" ref="H37:H53" si="2">1+SUMPRODUCT(($G$5:$G$148=G37)*($Q$5:$Q$148&lt;Q37))</f>
        <v>2</v>
      </c>
      <c r="I37" t="str">
        <f>[2]vysledky!I37</f>
        <v>00:07:23,27</v>
      </c>
      <c r="J37" t="str">
        <f>MID([2]vysledky!J37,2,LEN([2]vysledky!J37)-2)</f>
        <v>25</v>
      </c>
      <c r="K37" t="str">
        <f>[2]vysledky!L37</f>
        <v>00:21:33,37</v>
      </c>
      <c r="L37" t="str">
        <f>MID([2]vysledky!M37,2,LEN([2]vysledky!M37)-2)</f>
        <v>37</v>
      </c>
      <c r="M37" s="144">
        <f>[2]vysledky!I37+[2]vysledky!K37+[2]vysledky!L37</f>
        <v>2.0494675925925923E-2</v>
      </c>
      <c r="N37">
        <f t="shared" ref="N37:N53" si="3">IFERROR(RANK(M37,$M$5:$M$148,1),"")</f>
        <v>33</v>
      </c>
      <c r="O37" t="str">
        <f>[2]vysledky!O37</f>
        <v>00:06:51,18</v>
      </c>
      <c r="P37" t="str">
        <f>MID([2]vysledky!P37,2,LEN([2]vysledky!P37)-2)</f>
        <v>35</v>
      </c>
      <c r="Q37" s="7" t="str">
        <f>[2]vysledky!Q37</f>
        <v>00:36:52,36</v>
      </c>
      <c r="R37" s="8">
        <v>46</v>
      </c>
      <c r="S37" s="8">
        <v>87</v>
      </c>
    </row>
    <row r="38" spans="1:19" ht="12.75" customHeight="1">
      <c r="A38" s="7">
        <f>[2]vysledky!A38</f>
        <v>34</v>
      </c>
      <c r="B38" t="str">
        <f>_xlfn.CONCAT([2]vysledky!D38," ",[2]vysledky!C38)</f>
        <v>Votavová Anežka</v>
      </c>
      <c r="C38" t="str">
        <f>IF([2]vysledky!H38="","",[2]vysledky!H38)</f>
        <v>TCV Jindřichův Hradec</v>
      </c>
      <c r="D38" t="str">
        <f>[2]vysledky!F38</f>
        <v>2005</v>
      </c>
      <c r="E38">
        <f>[2]vysledky!B38</f>
        <v>9</v>
      </c>
      <c r="F38" s="9" t="str">
        <f>IF([2]vysledky!T38="Ano","*","")</f>
        <v>*</v>
      </c>
      <c r="G38" s="7" t="str">
        <f>LEFT([2]vysledky!G38,2)</f>
        <v>Z1</v>
      </c>
      <c r="H38" s="7">
        <f t="shared" si="2"/>
        <v>3</v>
      </c>
      <c r="I38" t="str">
        <f>[2]vysledky!I38</f>
        <v>00:08:06,89</v>
      </c>
      <c r="J38" t="str">
        <f>MID([2]vysledky!J38,2,LEN([2]vysledky!J38)-2)</f>
        <v>32</v>
      </c>
      <c r="K38" t="str">
        <f>[2]vysledky!L38</f>
        <v>00:21:03,78</v>
      </c>
      <c r="L38" t="str">
        <f>MID([2]vysledky!M38,2,LEN([2]vysledky!M38)-2)</f>
        <v>33</v>
      </c>
      <c r="M38" s="144">
        <f>[2]vysledky!I38+[2]vysledky!K38+[2]vysledky!L38</f>
        <v>2.0811805555555556E-2</v>
      </c>
      <c r="N38">
        <f t="shared" si="3"/>
        <v>34</v>
      </c>
      <c r="O38" t="str">
        <f>[2]vysledky!O38</f>
        <v>00:06:25,66</v>
      </c>
      <c r="P38" t="str">
        <f>MID([2]vysledky!P38,2,LEN([2]vysledky!P38)-2)</f>
        <v>20</v>
      </c>
      <c r="Q38" s="7" t="str">
        <f>[2]vysledky!Q38</f>
        <v>00:37:09,83</v>
      </c>
      <c r="R38" s="8">
        <v>43</v>
      </c>
      <c r="S38" s="8">
        <v>86</v>
      </c>
    </row>
    <row r="39" spans="1:19" ht="12.75" customHeight="1">
      <c r="A39" s="7">
        <f>[2]vysledky!A39</f>
        <v>35</v>
      </c>
      <c r="B39" t="str">
        <f>_xlfn.CONCAT([2]vysledky!D39," ",[2]vysledky!C39)</f>
        <v>Červený Petr</v>
      </c>
      <c r="C39" t="str">
        <f>IF([2]vysledky!H39="","",[2]vysledky!H39)</f>
        <v>DINOS TT</v>
      </c>
      <c r="D39" t="str">
        <f>[2]vysledky!F39</f>
        <v>1973</v>
      </c>
      <c r="E39">
        <f>[2]vysledky!B39</f>
        <v>43</v>
      </c>
      <c r="F39" s="9" t="str">
        <f>IF([2]vysledky!T39="Ano","*","")</f>
        <v>*</v>
      </c>
      <c r="G39" s="7" t="str">
        <f>LEFT([2]vysledky!G39,2)</f>
        <v>M5</v>
      </c>
      <c r="H39" s="7">
        <f t="shared" si="2"/>
        <v>2</v>
      </c>
      <c r="I39" t="str">
        <f>[2]vysledky!I39</f>
        <v>00:09:32,87</v>
      </c>
      <c r="J39" t="str">
        <f>MID([2]vysledky!J39,2,LEN([2]vysledky!J39)-2)</f>
        <v>46</v>
      </c>
      <c r="K39" t="str">
        <f>[2]vysledky!L39</f>
        <v>00:20:11,89</v>
      </c>
      <c r="L39" t="str">
        <f>MID([2]vysledky!M39,2,LEN([2]vysledky!M39)-2)</f>
        <v>30</v>
      </c>
      <c r="M39" s="144">
        <f>[2]vysledky!I39+[2]vysledky!K39+[2]vysledky!L39</f>
        <v>2.1167245370370368E-2</v>
      </c>
      <c r="N39">
        <f t="shared" si="3"/>
        <v>35</v>
      </c>
      <c r="O39" t="str">
        <f>[2]vysledky!O39</f>
        <v>00:06:36,74</v>
      </c>
      <c r="P39" t="str">
        <f>MID([2]vysledky!P39,2,LEN([2]vysledky!P39)-2)</f>
        <v>29</v>
      </c>
      <c r="Q39" s="7" t="str">
        <f>[2]vysledky!Q39</f>
        <v>00:37:48,90</v>
      </c>
      <c r="R39" s="8">
        <v>46</v>
      </c>
      <c r="S39" s="8">
        <v>74</v>
      </c>
    </row>
    <row r="40" spans="1:19" ht="12.75" customHeight="1">
      <c r="A40" s="7">
        <f>[2]vysledky!A40</f>
        <v>36</v>
      </c>
      <c r="B40" t="str">
        <f>_xlfn.CONCAT([2]vysledky!D40," ",[2]vysledky!C40)</f>
        <v>Fořtová Petra</v>
      </c>
      <c r="C40" t="str">
        <f>IF([2]vysledky!H40="","",[2]vysledky!H40)</f>
        <v>Plavecký klub Písek</v>
      </c>
      <c r="D40" t="str">
        <f>[2]vysledky!F40</f>
        <v>2002</v>
      </c>
      <c r="E40">
        <f>[2]vysledky!B40</f>
        <v>33</v>
      </c>
      <c r="F40" s="9" t="str">
        <f>IF([2]vysledky!T40="Ano","*","")</f>
        <v>*</v>
      </c>
      <c r="G40" s="7" t="str">
        <f>LEFT([2]vysledky!G40,2)</f>
        <v>Z2</v>
      </c>
      <c r="H40" s="7">
        <f t="shared" si="2"/>
        <v>3</v>
      </c>
      <c r="I40" t="str">
        <f>[2]vysledky!I40</f>
        <v>00:07:06,77</v>
      </c>
      <c r="J40" t="str">
        <f>MID([2]vysledky!J40,2,LEN([2]vysledky!J40)-2)</f>
        <v>23</v>
      </c>
      <c r="K40" t="str">
        <f>[2]vysledky!L40</f>
        <v>00:22:14,92</v>
      </c>
      <c r="L40" t="str">
        <f>MID([2]vysledky!M40,2,LEN([2]vysledky!M40)-2)</f>
        <v>41</v>
      </c>
      <c r="M40" s="144">
        <f>[2]vysledky!I40+[2]vysledky!K40+[2]vysledky!L40</f>
        <v>2.121284722222222E-2</v>
      </c>
      <c r="N40">
        <f t="shared" si="3"/>
        <v>37</v>
      </c>
      <c r="O40" t="str">
        <f>[2]vysledky!O40</f>
        <v>00:06:41,99</v>
      </c>
      <c r="P40" t="str">
        <f>MID([2]vysledky!P40,2,LEN([2]vysledky!P40)-2)</f>
        <v>31</v>
      </c>
      <c r="Q40" s="7" t="str">
        <f>[2]vysledky!Q40</f>
        <v>00:37:49,06</v>
      </c>
      <c r="R40" s="8">
        <v>43</v>
      </c>
      <c r="S40" s="8">
        <v>85</v>
      </c>
    </row>
    <row r="41" spans="1:19" ht="12.75" customHeight="1">
      <c r="A41" s="7">
        <f>[2]vysledky!A41</f>
        <v>37</v>
      </c>
      <c r="B41" t="str">
        <f>_xlfn.CONCAT([2]vysledky!D41," ",[2]vysledky!C41)</f>
        <v>Zwettler Tereza</v>
      </c>
      <c r="C41" t="str">
        <f>IF([2]vysledky!H41="","",[2]vysledky!H41)</f>
        <v>Musher klub JCC</v>
      </c>
      <c r="D41" t="str">
        <f>[2]vysledky!F41</f>
        <v>1994</v>
      </c>
      <c r="E41">
        <f>[2]vysledky!B41</f>
        <v>21</v>
      </c>
      <c r="F41" s="9" t="str">
        <f>IF([2]vysledky!T41="Ano","*","")</f>
        <v>*</v>
      </c>
      <c r="G41" s="7" t="str">
        <f>LEFT([2]vysledky!G41,2)</f>
        <v>Z2</v>
      </c>
      <c r="H41" s="7">
        <f t="shared" si="2"/>
        <v>4</v>
      </c>
      <c r="I41" t="str">
        <f>[2]vysledky!I41</f>
        <v>00:08:14,44</v>
      </c>
      <c r="J41" t="str">
        <f>MID([2]vysledky!J41,2,LEN([2]vysledky!J41)-2)</f>
        <v>38</v>
      </c>
      <c r="K41" t="str">
        <f>[2]vysledky!L41</f>
        <v>00:21:09,93</v>
      </c>
      <c r="L41" t="str">
        <f>MID([2]vysledky!M41,2,LEN([2]vysledky!M41)-2)</f>
        <v>34</v>
      </c>
      <c r="M41" s="144">
        <f>[2]vysledky!I41+[2]vysledky!K41+[2]vysledky!L41</f>
        <v>2.1193750000000001E-2</v>
      </c>
      <c r="N41">
        <f t="shared" si="3"/>
        <v>36</v>
      </c>
      <c r="O41" t="str">
        <f>[2]vysledky!O41</f>
        <v>00:06:56,92</v>
      </c>
      <c r="P41" t="str">
        <f>MID([2]vysledky!P41,2,LEN([2]vysledky!P41)-2)</f>
        <v>37</v>
      </c>
      <c r="Q41" s="7" t="str">
        <f>[2]vysledky!Q41</f>
        <v>00:38:03,32</v>
      </c>
      <c r="R41" s="8">
        <v>41</v>
      </c>
      <c r="S41" s="8">
        <v>84</v>
      </c>
    </row>
    <row r="42" spans="1:19" ht="12.75" customHeight="1">
      <c r="A42" s="7">
        <f>[2]vysledky!A42</f>
        <v>38</v>
      </c>
      <c r="B42" t="str">
        <f>_xlfn.CONCAT([2]vysledky!D42," ",[2]vysledky!C42)</f>
        <v>Kysel František</v>
      </c>
      <c r="C42" t="str">
        <f>IF([2]vysledky!H42="","",[2]vysledky!H42)</f>
        <v>Dinos TT</v>
      </c>
      <c r="D42" t="str">
        <f>[2]vysledky!F42</f>
        <v>1976</v>
      </c>
      <c r="E42">
        <f>[2]vysledky!B42</f>
        <v>25</v>
      </c>
      <c r="F42" s="9" t="str">
        <f>IF([2]vysledky!T42="Ano","*","")</f>
        <v>*</v>
      </c>
      <c r="G42" s="7" t="str">
        <f>LEFT([2]vysledky!G42,2)</f>
        <v>M4</v>
      </c>
      <c r="H42" s="7">
        <f t="shared" si="2"/>
        <v>13</v>
      </c>
      <c r="I42" t="str">
        <f>[2]vysledky!I42</f>
        <v>00:08:12,26</v>
      </c>
      <c r="J42" t="str">
        <f>MID([2]vysledky!J42,2,LEN([2]vysledky!J42)-2)</f>
        <v>34</v>
      </c>
      <c r="K42" t="str">
        <f>[2]vysledky!L42</f>
        <v>00:21:59,45</v>
      </c>
      <c r="L42" t="str">
        <f>MID([2]vysledky!M42,2,LEN([2]vysledky!M42)-2)</f>
        <v>40</v>
      </c>
      <c r="M42" s="144">
        <f>[2]vysledky!I42+[2]vysledky!K42+[2]vysledky!L42</f>
        <v>2.1748495370370373E-2</v>
      </c>
      <c r="N42">
        <f t="shared" si="3"/>
        <v>40</v>
      </c>
      <c r="O42" t="str">
        <f>[2]vysledky!O42</f>
        <v>00:06:45,68</v>
      </c>
      <c r="P42" t="str">
        <f>MID([2]vysledky!P42,2,LEN([2]vysledky!P42)-2)</f>
        <v>33</v>
      </c>
      <c r="Q42" s="7" t="str">
        <f>[2]vysledky!Q42</f>
        <v>00:39:00,64</v>
      </c>
      <c r="R42" s="8">
        <v>35</v>
      </c>
      <c r="S42" s="8">
        <v>73</v>
      </c>
    </row>
    <row r="43" spans="1:19" ht="12.75" customHeight="1">
      <c r="A43" s="7">
        <f>[2]vysledky!A43</f>
        <v>39</v>
      </c>
      <c r="B43" t="str">
        <f>_xlfn.CONCAT([2]vysledky!D43," ",[2]vysledky!C43)</f>
        <v>Vacek Vojtěch</v>
      </c>
      <c r="C43" t="str">
        <f>IF([2]vysledky!H43="","",[2]vysledky!H43)</f>
        <v>TT Tábor</v>
      </c>
      <c r="D43" t="str">
        <f>[2]vysledky!F43</f>
        <v>1995</v>
      </c>
      <c r="E43">
        <f>[2]vysledky!B43</f>
        <v>54</v>
      </c>
      <c r="F43" s="9" t="str">
        <f>IF([2]vysledky!T43="Ano","*","")</f>
        <v>*</v>
      </c>
      <c r="G43" s="7" t="str">
        <f>LEFT([2]vysledky!G43,2)</f>
        <v>M2</v>
      </c>
      <c r="H43" s="7">
        <f t="shared" si="2"/>
        <v>4</v>
      </c>
      <c r="I43" t="str">
        <f>[2]vysledky!I43</f>
        <v>00:07:43,37</v>
      </c>
      <c r="J43" t="str">
        <f>MID([2]vysledky!J43,2,LEN([2]vysledky!J43)-2)</f>
        <v>29</v>
      </c>
      <c r="K43" t="str">
        <f>[2]vysledky!L43</f>
        <v>00:22:34,82</v>
      </c>
      <c r="L43" t="str">
        <f>MID([2]vysledky!M43,2,LEN([2]vysledky!M43)-2)</f>
        <v>43</v>
      </c>
      <c r="M43" s="144">
        <f>[2]vysledky!I43+[2]vysledky!K43+[2]vysledky!L43</f>
        <v>2.1719212962962964E-2</v>
      </c>
      <c r="N43">
        <f t="shared" si="3"/>
        <v>38</v>
      </c>
      <c r="O43" t="str">
        <f>[2]vysledky!O43</f>
        <v>00:07:19,26</v>
      </c>
      <c r="P43" t="str">
        <f>MID([2]vysledky!P43,2,LEN([2]vysledky!P43)-2)</f>
        <v>41</v>
      </c>
      <c r="Q43" s="7" t="str">
        <f>[2]vysledky!Q43</f>
        <v>00:39:07,41</v>
      </c>
      <c r="R43" s="8">
        <v>41</v>
      </c>
      <c r="S43" s="8">
        <v>72</v>
      </c>
    </row>
    <row r="44" spans="1:19" ht="12.75" customHeight="1">
      <c r="A44" s="7">
        <f>[2]vysledky!A44</f>
        <v>40</v>
      </c>
      <c r="B44" t="str">
        <f>_xlfn.CONCAT([2]vysledky!D44," ",[2]vysledky!C44)</f>
        <v>Tučková Jana</v>
      </c>
      <c r="C44" t="str">
        <f>IF([2]vysledky!H44="","",[2]vysledky!H44)</f>
        <v>TriSK ČB</v>
      </c>
      <c r="D44" t="str">
        <f>[2]vysledky!F44</f>
        <v>1982</v>
      </c>
      <c r="E44">
        <f>[2]vysledky!B44</f>
        <v>1</v>
      </c>
      <c r="F44" s="9" t="str">
        <f>IF([2]vysledky!T44="Ano","*","")</f>
        <v>*</v>
      </c>
      <c r="G44" s="7" t="str">
        <f>LEFT([2]vysledky!G44,2)</f>
        <v>Z4</v>
      </c>
      <c r="H44" s="7">
        <f t="shared" si="2"/>
        <v>2</v>
      </c>
      <c r="I44" t="str">
        <f>[2]vysledky!I44</f>
        <v>00:09:22,03</v>
      </c>
      <c r="J44" t="str">
        <f>MID([2]vysledky!J44,2,LEN([2]vysledky!J44)-2)</f>
        <v>45</v>
      </c>
      <c r="K44" t="str">
        <f>[2]vysledky!L44</f>
        <v>00:21:24,46</v>
      </c>
      <c r="L44" t="str">
        <f>MID([2]vysledky!M44,2,LEN([2]vysledky!M44)-2)</f>
        <v>36</v>
      </c>
      <c r="M44" s="144">
        <f>[2]vysledky!I44+[2]vysledky!K44+[2]vysledky!L44</f>
        <v>2.2203009259259259E-2</v>
      </c>
      <c r="N44">
        <f t="shared" si="3"/>
        <v>42</v>
      </c>
      <c r="O44" t="str">
        <f>[2]vysledky!O44</f>
        <v>00:06:32,44</v>
      </c>
      <c r="P44" t="str">
        <f>MID([2]vysledky!P44,2,LEN([2]vysledky!P44)-2)</f>
        <v>26</v>
      </c>
      <c r="Q44" s="7" t="str">
        <f>[2]vysledky!Q44</f>
        <v>00:39:29,67</v>
      </c>
      <c r="R44" s="8">
        <v>46</v>
      </c>
      <c r="S44" s="8">
        <v>83</v>
      </c>
    </row>
    <row r="45" spans="1:19" ht="12.75" customHeight="1">
      <c r="A45" s="7">
        <f>[2]vysledky!A45</f>
        <v>41</v>
      </c>
      <c r="B45" t="str">
        <f>_xlfn.CONCAT([2]vysledky!D45," ",[2]vysledky!C45)</f>
        <v>Valdauf Radim</v>
      </c>
      <c r="C45" t="str">
        <f>IF([2]vysledky!H45="","",[2]vysledky!H45)</f>
        <v>Hluboká nad Vltavou</v>
      </c>
      <c r="D45" t="str">
        <f>[2]vysledky!F45</f>
        <v>1965</v>
      </c>
      <c r="E45">
        <f>[2]vysledky!B45</f>
        <v>49</v>
      </c>
      <c r="F45" s="9" t="str">
        <f>IF([2]vysledky!T45="Ano","*","")</f>
        <v>*</v>
      </c>
      <c r="G45" s="7" t="str">
        <f>LEFT([2]vysledky!G45,2)</f>
        <v>M5</v>
      </c>
      <c r="H45" s="7">
        <f t="shared" si="2"/>
        <v>3</v>
      </c>
      <c r="I45" t="str">
        <f>[2]vysledky!I45</f>
        <v>00:09:06,49</v>
      </c>
      <c r="J45" t="str">
        <f>MID([2]vysledky!J45,2,LEN([2]vysledky!J45)-2)</f>
        <v>43</v>
      </c>
      <c r="K45" t="str">
        <f>[2]vysledky!L45</f>
        <v>00:21:43,56</v>
      </c>
      <c r="L45" t="str">
        <f>MID([2]vysledky!M45,2,LEN([2]vysledky!M45)-2)</f>
        <v>38</v>
      </c>
      <c r="M45" s="144">
        <f>[2]vysledky!I45+[2]vysledky!K45+[2]vysledky!L45</f>
        <v>2.1968518518518519E-2</v>
      </c>
      <c r="N45">
        <f t="shared" si="3"/>
        <v>41</v>
      </c>
      <c r="O45" t="str">
        <f>[2]vysledky!O45</f>
        <v>00:07:22,61</v>
      </c>
      <c r="P45" t="str">
        <f>MID([2]vysledky!P45,2,LEN([2]vysledky!P45)-2)</f>
        <v>44</v>
      </c>
      <c r="Q45" s="7" t="str">
        <f>[2]vysledky!Q45</f>
        <v>00:39:52,48</v>
      </c>
      <c r="R45" s="8">
        <v>43</v>
      </c>
      <c r="S45" s="8">
        <v>71</v>
      </c>
    </row>
    <row r="46" spans="1:19" ht="12.75" customHeight="1">
      <c r="A46" s="7">
        <f>[2]vysledky!A46</f>
        <v>42</v>
      </c>
      <c r="B46" t="str">
        <f>_xlfn.CONCAT([2]vysledky!D46," ",[2]vysledky!C46)</f>
        <v>Černý Martin</v>
      </c>
      <c r="C46" t="str">
        <f>IF([2]vysledky!H46="","",[2]vysledky!H46)</f>
        <v/>
      </c>
      <c r="D46" t="str">
        <f>[2]vysledky!F46</f>
        <v>1992</v>
      </c>
      <c r="E46">
        <f>[2]vysledky!B46</f>
        <v>16</v>
      </c>
      <c r="F46" s="9" t="str">
        <f>IF([2]vysledky!T46="Ano","*","")</f>
        <v/>
      </c>
      <c r="G46" s="7" t="str">
        <f>LEFT([2]vysledky!G46,2)</f>
        <v>M3</v>
      </c>
      <c r="H46" s="7">
        <f t="shared" si="2"/>
        <v>4</v>
      </c>
      <c r="I46" t="str">
        <f>[2]vysledky!I46</f>
        <v>00:08:33,72</v>
      </c>
      <c r="J46" t="str">
        <f>MID([2]vysledky!J46,2,LEN([2]vysledky!J46)-2)</f>
        <v>42</v>
      </c>
      <c r="K46" t="str">
        <f>[2]vysledky!L46</f>
        <v>00:22:16,19</v>
      </c>
      <c r="L46" t="str">
        <f>MID([2]vysledky!M46,2,LEN([2]vysledky!M46)-2)</f>
        <v>42</v>
      </c>
      <c r="M46" s="144">
        <f>[2]vysledky!I46+[2]vysledky!K46+[2]vysledky!L46</f>
        <v>2.2523263888888888E-2</v>
      </c>
      <c r="N46">
        <f t="shared" si="3"/>
        <v>43</v>
      </c>
      <c r="O46" t="str">
        <f>[2]vysledky!O46</f>
        <v>00:07:11,15</v>
      </c>
      <c r="P46" t="str">
        <f>MID([2]vysledky!P46,2,LEN([2]vysledky!P46)-2)</f>
        <v>40</v>
      </c>
      <c r="Q46" s="7" t="str">
        <f>[2]vysledky!Q46</f>
        <v>00:40:23,95</v>
      </c>
    </row>
    <row r="47" spans="1:19" ht="12.75" customHeight="1">
      <c r="A47" s="7">
        <f>[2]vysledky!A47</f>
        <v>43</v>
      </c>
      <c r="B47" t="str">
        <f>_xlfn.CONCAT([2]vysledky!D47," ",[2]vysledky!C47)</f>
        <v>Mikoláš Jan</v>
      </c>
      <c r="C47" t="str">
        <f>IF([2]vysledky!H47="","",[2]vysledky!H47)</f>
        <v>Trisk České Budějovice</v>
      </c>
      <c r="D47" t="str">
        <f>[2]vysledky!F47</f>
        <v>1961</v>
      </c>
      <c r="E47">
        <f>[2]vysledky!B47</f>
        <v>32</v>
      </c>
      <c r="F47" s="9" t="str">
        <f>IF([2]vysledky!T47="Ano","*","")</f>
        <v>*</v>
      </c>
      <c r="G47" s="7" t="str">
        <f>LEFT([2]vysledky!G47,2)</f>
        <v>M6</v>
      </c>
      <c r="H47" s="7">
        <f t="shared" si="2"/>
        <v>2</v>
      </c>
      <c r="I47" t="str">
        <f>[2]vysledky!I47</f>
        <v>00:08:07,55</v>
      </c>
      <c r="J47" t="str">
        <f>MID([2]vysledky!J47,2,LEN([2]vysledky!J47)-2)</f>
        <v>33</v>
      </c>
      <c r="K47" t="str">
        <f>[2]vysledky!L47</f>
        <v>00:21:24,22</v>
      </c>
      <c r="L47" t="str">
        <f>MID([2]vysledky!M47,2,LEN([2]vysledky!M47)-2)</f>
        <v>35</v>
      </c>
      <c r="M47" s="144">
        <f>[2]vysledky!I47+[2]vysledky!K47+[2]vysledky!L47</f>
        <v>2.1737268518518517E-2</v>
      </c>
      <c r="N47">
        <f t="shared" si="3"/>
        <v>39</v>
      </c>
      <c r="O47" t="str">
        <f>[2]vysledky!O47</f>
        <v>00:09:33,74</v>
      </c>
      <c r="P47" t="str">
        <f>MID([2]vysledky!P47,2,LEN([2]vysledky!P47)-2)</f>
        <v>48</v>
      </c>
      <c r="Q47" s="7" t="str">
        <f>[2]vysledky!Q47</f>
        <v>00:41:21,21</v>
      </c>
      <c r="R47" s="8">
        <v>46</v>
      </c>
      <c r="S47" s="8">
        <v>70</v>
      </c>
    </row>
    <row r="48" spans="1:19" ht="12.75" customHeight="1">
      <c r="A48" s="7">
        <f>[2]vysledky!A48</f>
        <v>44</v>
      </c>
      <c r="B48" t="str">
        <f>_xlfn.CONCAT([2]vysledky!D48," ",[2]vysledky!C48)</f>
        <v>Uhlířová Miroslava</v>
      </c>
      <c r="C48" t="str">
        <f>IF([2]vysledky!H48="","",[2]vysledky!H48)</f>
        <v>TT Tábor</v>
      </c>
      <c r="D48" t="str">
        <f>[2]vysledky!F48</f>
        <v>1970</v>
      </c>
      <c r="E48">
        <f>[2]vysledky!B48</f>
        <v>38</v>
      </c>
      <c r="F48" s="9" t="str">
        <f>IF([2]vysledky!T48="Ano","*","")</f>
        <v>*</v>
      </c>
      <c r="G48" s="7" t="str">
        <f>LEFT([2]vysledky!G48,2)</f>
        <v>Z5</v>
      </c>
      <c r="H48" s="7">
        <f t="shared" si="2"/>
        <v>2</v>
      </c>
      <c r="I48" t="str">
        <f>[2]vysledky!I48</f>
        <v>00:09:53,60</v>
      </c>
      <c r="J48" t="str">
        <f>MID([2]vysledky!J48,2,LEN([2]vysledky!J48)-2)</f>
        <v>47</v>
      </c>
      <c r="K48" t="str">
        <f>[2]vysledky!L48</f>
        <v>00:23:34,85</v>
      </c>
      <c r="L48" t="str">
        <f>MID([2]vysledky!M48,2,LEN([2]vysledky!M48)-2)</f>
        <v>45</v>
      </c>
      <c r="M48" s="144">
        <f>[2]vysledky!I48+[2]vysledky!K48+[2]vysledky!L48</f>
        <v>2.3796527777777778E-2</v>
      </c>
      <c r="N48">
        <f t="shared" si="3"/>
        <v>45</v>
      </c>
      <c r="O48" t="str">
        <f>[2]vysledky!O48</f>
        <v>00:07:19,74</v>
      </c>
      <c r="P48" t="str">
        <f>MID([2]vysledky!P48,2,LEN([2]vysledky!P48)-2)</f>
        <v>43</v>
      </c>
      <c r="Q48" s="7" t="str">
        <f>[2]vysledky!Q48</f>
        <v>00:42:02,71</v>
      </c>
      <c r="R48" s="8">
        <v>46</v>
      </c>
      <c r="S48" s="8">
        <v>82</v>
      </c>
    </row>
    <row r="49" spans="1:19" ht="12.75" customHeight="1">
      <c r="A49" s="7">
        <f>[2]vysledky!A49</f>
        <v>45</v>
      </c>
      <c r="B49" t="str">
        <f>_xlfn.CONCAT([2]vysledky!D49," ",[2]vysledky!C49)</f>
        <v>Mach Milan</v>
      </c>
      <c r="C49" t="str">
        <f>IF([2]vysledky!H49="","",[2]vysledky!H49)</f>
        <v>ŠuTri Prachatice</v>
      </c>
      <c r="D49" t="str">
        <f>[2]vysledky!F49</f>
        <v>1967</v>
      </c>
      <c r="E49">
        <f>[2]vysledky!B49</f>
        <v>50</v>
      </c>
      <c r="F49" s="9" t="str">
        <f>IF([2]vysledky!T49="Ano","*","")</f>
        <v>*</v>
      </c>
      <c r="G49" s="7" t="str">
        <f>LEFT([2]vysledky!G49,2)</f>
        <v>M5</v>
      </c>
      <c r="H49" s="7">
        <f t="shared" si="2"/>
        <v>4</v>
      </c>
      <c r="I49" t="str">
        <f>[2]vysledky!I49</f>
        <v>00:09:21,02</v>
      </c>
      <c r="J49" t="str">
        <f>MID([2]vysledky!J49,2,LEN([2]vysledky!J49)-2)</f>
        <v>44</v>
      </c>
      <c r="K49" t="str">
        <f>[2]vysledky!L49</f>
        <v>00:23:00,72</v>
      </c>
      <c r="L49" t="str">
        <f>MID([2]vysledky!M49,2,LEN([2]vysledky!M49)-2)</f>
        <v>44</v>
      </c>
      <c r="M49" s="144">
        <f>[2]vysledky!I49+[2]vysledky!K49+[2]vysledky!L49</f>
        <v>2.3773842592592593E-2</v>
      </c>
      <c r="N49">
        <f t="shared" si="3"/>
        <v>44</v>
      </c>
      <c r="O49" t="str">
        <f>[2]vysledky!O49</f>
        <v>00:07:51,93</v>
      </c>
      <c r="P49" t="str">
        <f>MID([2]vysledky!P49,2,LEN([2]vysledky!P49)-2)</f>
        <v>45</v>
      </c>
      <c r="Q49" s="7" t="str">
        <f>[2]vysledky!Q49</f>
        <v>00:43:07,28</v>
      </c>
      <c r="R49" s="8">
        <v>41</v>
      </c>
      <c r="S49" s="8">
        <v>69</v>
      </c>
    </row>
    <row r="50" spans="1:19" ht="12.75" customHeight="1">
      <c r="A50" s="7">
        <f>[2]vysledky!A50</f>
        <v>46</v>
      </c>
      <c r="B50" t="str">
        <f>_xlfn.CONCAT([2]vysledky!D50," ",[2]vysledky!C50)</f>
        <v>Feiková Klára</v>
      </c>
      <c r="C50" t="str">
        <f>IF([2]vysledky!H50="","",[2]vysledky!H50)</f>
        <v>TCV Jindřichův Hradec</v>
      </c>
      <c r="D50" t="str">
        <f>[2]vysledky!F50</f>
        <v>1992</v>
      </c>
      <c r="E50">
        <f>[2]vysledky!B50</f>
        <v>15</v>
      </c>
      <c r="F50" s="9" t="str">
        <f>IF([2]vysledky!T50="Ano","*","")</f>
        <v>*</v>
      </c>
      <c r="G50" s="7" t="str">
        <f>LEFT([2]vysledky!G50,2)</f>
        <v>Z3</v>
      </c>
      <c r="H50" s="7">
        <f t="shared" si="2"/>
        <v>3</v>
      </c>
      <c r="I50" t="str">
        <f>[2]vysledky!I50</f>
        <v>00:08:15,88</v>
      </c>
      <c r="J50" t="str">
        <f>MID([2]vysledky!J50,2,LEN([2]vysledky!J50)-2)</f>
        <v>39</v>
      </c>
      <c r="K50" t="str">
        <f>[2]vysledky!L50</f>
        <v>00:25:31,26</v>
      </c>
      <c r="L50" t="str">
        <f>MID([2]vysledky!M50,2,LEN([2]vysledky!M50)-2)</f>
        <v>46</v>
      </c>
      <c r="M50" s="144">
        <f>[2]vysledky!I50+[2]vysledky!K50+[2]vysledky!L50</f>
        <v>2.4171990740740744E-2</v>
      </c>
      <c r="N50">
        <f t="shared" si="3"/>
        <v>46</v>
      </c>
      <c r="O50" t="str">
        <f>[2]vysledky!O50</f>
        <v>00:09:32,52</v>
      </c>
      <c r="P50" t="str">
        <f>MID([2]vysledky!P50,2,LEN([2]vysledky!P50)-2)</f>
        <v>47</v>
      </c>
      <c r="Q50" s="7" t="str">
        <f>[2]vysledky!Q50</f>
        <v>00:45:06,70</v>
      </c>
      <c r="R50" s="8">
        <v>43</v>
      </c>
      <c r="S50" s="8">
        <v>81</v>
      </c>
    </row>
    <row r="51" spans="1:19" ht="12.75" customHeight="1">
      <c r="A51" s="7">
        <f>[2]vysledky!A51</f>
        <v>47</v>
      </c>
      <c r="B51" t="str">
        <f>_xlfn.CONCAT([2]vysledky!D51," ",[2]vysledky!C51)</f>
        <v>Houdek Vojtěch</v>
      </c>
      <c r="C51" t="str">
        <f>IF([2]vysledky!H51="","",[2]vysledky!H51)</f>
        <v/>
      </c>
      <c r="D51" t="str">
        <f>[2]vysledky!F51</f>
        <v>1996</v>
      </c>
      <c r="E51">
        <f>[2]vysledky!B51</f>
        <v>45</v>
      </c>
      <c r="F51" s="9" t="str">
        <f>IF([2]vysledky!T51="Ano","*","")</f>
        <v/>
      </c>
      <c r="G51" s="7" t="str">
        <f>LEFT([2]vysledky!G51,2)</f>
        <v>M2</v>
      </c>
      <c r="H51" s="7">
        <f t="shared" si="2"/>
        <v>5</v>
      </c>
      <c r="I51" t="str">
        <f>[2]vysledky!I51</f>
        <v>00:07:56,23</v>
      </c>
      <c r="J51" t="str">
        <f>MID([2]vysledky!J51,2,LEN([2]vysledky!J51)-2)</f>
        <v>31</v>
      </c>
      <c r="K51" t="str">
        <f>[2]vysledky!L51</f>
        <v>00:28:13,77</v>
      </c>
      <c r="L51" t="str">
        <f>MID([2]vysledky!M51,2,LEN([2]vysledky!M51)-2)</f>
        <v>49</v>
      </c>
      <c r="M51" s="144">
        <f>[2]vysledky!I51+[2]vysledky!K51+[2]vysledky!L51</f>
        <v>2.6149189814814816E-2</v>
      </c>
      <c r="N51">
        <f t="shared" si="3"/>
        <v>48</v>
      </c>
      <c r="O51" t="str">
        <f>[2]vysledky!O51</f>
        <v>00:07:19,32</v>
      </c>
      <c r="P51" t="str">
        <f>MID([2]vysledky!P51,2,LEN([2]vysledky!P51)-2)</f>
        <v>42</v>
      </c>
      <c r="Q51" s="7" t="str">
        <f>[2]vysledky!Q51</f>
        <v>00:45:41,71</v>
      </c>
    </row>
    <row r="52" spans="1:19" ht="12.75" customHeight="1">
      <c r="A52" s="7">
        <f>[2]vysledky!A52</f>
        <v>48</v>
      </c>
      <c r="B52" t="str">
        <f>_xlfn.CONCAT([2]vysledky!D52," ",[2]vysledky!C52)</f>
        <v>Kinclová Ivona</v>
      </c>
      <c r="C52" t="str">
        <f>IF([2]vysledky!H52="","",[2]vysledky!H52)</f>
        <v>Jindřichův Hradec</v>
      </c>
      <c r="D52" t="str">
        <f>[2]vysledky!F52</f>
        <v>1982</v>
      </c>
      <c r="E52">
        <f>[2]vysledky!B52</f>
        <v>18</v>
      </c>
      <c r="F52" s="9" t="str">
        <f>IF([2]vysledky!T52="Ano","*","")</f>
        <v>*</v>
      </c>
      <c r="G52" s="7" t="str">
        <f>LEFT([2]vysledky!G52,2)</f>
        <v>Z4</v>
      </c>
      <c r="H52" s="7">
        <f t="shared" si="2"/>
        <v>3</v>
      </c>
      <c r="I52" t="str">
        <f>[2]vysledky!I52</f>
        <v>00:10:31,01</v>
      </c>
      <c r="J52" t="str">
        <f>MID([2]vysledky!J52,2,LEN([2]vysledky!J52)-2)</f>
        <v>48</v>
      </c>
      <c r="K52" t="str">
        <f>[2]vysledky!L52</f>
        <v>00:25:43,88</v>
      </c>
      <c r="L52" t="str">
        <f>MID([2]vysledky!M52,2,LEN([2]vysledky!M52)-2)</f>
        <v>47</v>
      </c>
      <c r="M52" s="144">
        <f>[2]vysledky!I52+[2]vysledky!K52+[2]vysledky!L52</f>
        <v>2.5916435185185185E-2</v>
      </c>
      <c r="N52">
        <f t="shared" si="3"/>
        <v>47</v>
      </c>
      <c r="O52" t="str">
        <f>[2]vysledky!O52</f>
        <v>00:08:28,29</v>
      </c>
      <c r="P52" t="str">
        <f>MID([2]vysledky!P52,2,LEN([2]vysledky!P52)-2)</f>
        <v>46</v>
      </c>
      <c r="Q52" s="7" t="str">
        <f>[2]vysledky!Q52</f>
        <v>00:46:20,66</v>
      </c>
      <c r="R52" s="8">
        <v>43</v>
      </c>
      <c r="S52" s="8">
        <v>80</v>
      </c>
    </row>
    <row r="53" spans="1:19" ht="12.75" customHeight="1">
      <c r="A53" s="7">
        <f>[2]vysledky!A53</f>
        <v>49</v>
      </c>
      <c r="B53" t="str">
        <f>_xlfn.CONCAT([2]vysledky!D53," ",[2]vysledky!C53)</f>
        <v>Matouš Petr</v>
      </c>
      <c r="C53" t="str">
        <f>IF([2]vysledky!H53="","",[2]vysledky!H53)</f>
        <v>TT Tálín</v>
      </c>
      <c r="D53" t="str">
        <f>[2]vysledky!F53</f>
        <v>1949</v>
      </c>
      <c r="E53">
        <f>[2]vysledky!B53</f>
        <v>52</v>
      </c>
      <c r="F53" s="9" t="str">
        <f>IF([2]vysledky!T53="Ano","*","")</f>
        <v>*</v>
      </c>
      <c r="G53" s="7" t="str">
        <f>LEFT([2]vysledky!G53,2)</f>
        <v>M7</v>
      </c>
      <c r="H53" s="7">
        <f t="shared" si="2"/>
        <v>1</v>
      </c>
      <c r="I53" t="str">
        <f>[2]vysledky!I53</f>
        <v>00:11:19,63</v>
      </c>
      <c r="J53" t="str">
        <f>MID([2]vysledky!J53,2,LEN([2]vysledky!J53)-2)</f>
        <v>49</v>
      </c>
      <c r="K53" t="str">
        <f>[2]vysledky!L53</f>
        <v>00:27:36,54</v>
      </c>
      <c r="L53" t="str">
        <f>MID([2]vysledky!M53,2,LEN([2]vysledky!M53)-2)</f>
        <v>48</v>
      </c>
      <c r="M53" s="144">
        <f>[2]vysledky!I53+[2]vysledky!K53+[2]vysledky!L53</f>
        <v>2.8936226851851855E-2</v>
      </c>
      <c r="N53">
        <f t="shared" si="3"/>
        <v>49</v>
      </c>
      <c r="O53" t="str">
        <f>[2]vysledky!O53</f>
        <v>00:09:38,76</v>
      </c>
      <c r="P53" t="str">
        <f>MID([2]vysledky!P53,2,LEN([2]vysledky!P53)-2)</f>
        <v>49</v>
      </c>
      <c r="Q53" s="7" t="str">
        <f>[2]vysledky!Q53</f>
        <v>00:51:51,33</v>
      </c>
      <c r="R53" s="8">
        <v>50</v>
      </c>
      <c r="S53" s="8">
        <v>68</v>
      </c>
    </row>
  </sheetData>
  <sheetProtection selectLockedCells="1" selectUnlockedCells="1"/>
  <mergeCells count="2">
    <mergeCell ref="A1:Q1"/>
    <mergeCell ref="A2:Q2"/>
  </mergeCells>
  <pageMargins left="0.59055118110236215" right="0.51181102362204722" top="0.39370078740157483" bottom="0.39370078740157483" header="0.51181102362204722" footer="0.51181102362204722"/>
  <pageSetup paperSize="9" scale="96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20"/>
  <sheetViews>
    <sheetView workbookViewId="0">
      <selection sqref="A1:Q1"/>
    </sheetView>
  </sheetViews>
  <sheetFormatPr defaultColWidth="8.81640625" defaultRowHeight="12.75" customHeight="1"/>
  <cols>
    <col min="1" max="1" width="4.26953125" style="7" customWidth="1"/>
    <col min="2" max="2" width="17.7265625" customWidth="1"/>
    <col min="3" max="3" width="19.2695312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3.7265625" style="10" customWidth="1"/>
    <col min="9" max="9" width="8.1796875" bestFit="1" customWidth="1"/>
    <col min="10" max="10" width="3" style="160" bestFit="1" customWidth="1"/>
    <col min="11" max="11" width="8.7265625" customWidth="1"/>
    <col min="12" max="12" width="4.1796875" style="168" bestFit="1" customWidth="1"/>
    <col min="13" max="13" width="8.7265625" customWidth="1"/>
    <col min="14" max="14" width="3" style="171" bestFit="1" customWidth="1"/>
    <col min="15" max="15" width="8.7265625" customWidth="1"/>
    <col min="16" max="16" width="3.7265625" style="160" customWidth="1"/>
    <col min="17" max="17" width="10.26953125" style="11" customWidth="1"/>
    <col min="18" max="19" width="4.26953125" style="8" customWidth="1"/>
  </cols>
  <sheetData>
    <row r="1" spans="1:19" ht="15" customHeight="1">
      <c r="A1" s="181" t="s">
        <v>607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9" ht="15" customHeight="1">
      <c r="A2" s="181" t="s">
        <v>116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9" ht="15" customHeight="1">
      <c r="A3" s="12"/>
      <c r="D3"/>
      <c r="F3" s="20"/>
      <c r="G3" s="12"/>
      <c r="H3" s="12"/>
      <c r="J3" s="159"/>
      <c r="L3" s="166"/>
      <c r="N3" s="169"/>
      <c r="P3" s="159"/>
      <c r="Q3" s="12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20" t="s">
        <v>102</v>
      </c>
      <c r="G4" s="12" t="s">
        <v>4</v>
      </c>
      <c r="H4" s="12" t="s">
        <v>5</v>
      </c>
      <c r="I4" s="12" t="s">
        <v>103</v>
      </c>
      <c r="J4" s="165" t="s">
        <v>5</v>
      </c>
      <c r="K4" s="12" t="s">
        <v>104</v>
      </c>
      <c r="L4" s="167" t="s">
        <v>5</v>
      </c>
      <c r="M4" s="12" t="s">
        <v>105</v>
      </c>
      <c r="N4" s="170" t="s">
        <v>5</v>
      </c>
      <c r="O4" s="12" t="s">
        <v>106</v>
      </c>
      <c r="P4" s="165" t="s">
        <v>5</v>
      </c>
      <c r="Q4" s="12" t="s">
        <v>107</v>
      </c>
      <c r="R4" s="11" t="s">
        <v>6</v>
      </c>
      <c r="S4" s="11" t="s">
        <v>7</v>
      </c>
    </row>
    <row r="5" spans="1:19" ht="12.75" customHeight="1">
      <c r="A5" s="7">
        <v>1</v>
      </c>
      <c r="B5" s="146" t="s">
        <v>431</v>
      </c>
      <c r="C5" s="151" t="s">
        <v>316</v>
      </c>
      <c r="D5" s="9">
        <v>1990</v>
      </c>
      <c r="E5" s="9">
        <v>156</v>
      </c>
      <c r="F5" s="148" t="s">
        <v>109</v>
      </c>
      <c r="G5" s="10" t="s">
        <v>24</v>
      </c>
      <c r="H5" s="152" t="s">
        <v>257</v>
      </c>
      <c r="I5" s="153">
        <f>[3]List1!O5</f>
        <v>7.2337962962962955E-3</v>
      </c>
      <c r="J5" s="159">
        <f>[3]List1!P5</f>
        <v>9</v>
      </c>
      <c r="K5" s="153">
        <f>[3]List1!Q5</f>
        <v>2.6018518518518517E-2</v>
      </c>
      <c r="L5" s="166">
        <f>[3]List1!R5</f>
        <v>1</v>
      </c>
      <c r="M5" s="156">
        <f t="shared" ref="M5:M36" si="0">SUM(I5,K5)</f>
        <v>3.3252314814814811E-2</v>
      </c>
      <c r="N5" s="159">
        <f>RANK(M5,M5:M102,1)</f>
        <v>1</v>
      </c>
      <c r="O5" s="153">
        <f>[3]List1!U5</f>
        <v>1.4999999999999999E-2</v>
      </c>
      <c r="P5" s="159">
        <f>[3]List1!V5</f>
        <v>1</v>
      </c>
      <c r="Q5" s="143" t="s">
        <v>509</v>
      </c>
      <c r="R5" s="8">
        <v>50</v>
      </c>
      <c r="S5" s="8">
        <v>100</v>
      </c>
    </row>
    <row r="6" spans="1:19" ht="12.75" customHeight="1">
      <c r="A6" s="7">
        <v>2</v>
      </c>
      <c r="B6" s="146" t="s">
        <v>345</v>
      </c>
      <c r="C6" s="151" t="s">
        <v>472</v>
      </c>
      <c r="D6" s="9">
        <v>1997</v>
      </c>
      <c r="E6" s="9">
        <v>142</v>
      </c>
      <c r="F6" s="148" t="s">
        <v>109</v>
      </c>
      <c r="G6" s="10" t="s">
        <v>47</v>
      </c>
      <c r="H6" s="152" t="s">
        <v>257</v>
      </c>
      <c r="I6" s="153">
        <f>[3]List1!O6</f>
        <v>6.5277777777777773E-3</v>
      </c>
      <c r="J6" s="159">
        <f>[3]List1!P6</f>
        <v>3</v>
      </c>
      <c r="K6" s="153">
        <f>[3]List1!Q6</f>
        <v>2.6956018518518522E-2</v>
      </c>
      <c r="L6" s="166">
        <f>[3]List1!R6</f>
        <v>2</v>
      </c>
      <c r="M6" s="156">
        <f t="shared" si="0"/>
        <v>3.3483796296296296E-2</v>
      </c>
      <c r="N6" s="159">
        <f>RANK(M6,M5:M102,1)</f>
        <v>2</v>
      </c>
      <c r="O6" s="153">
        <f>[3]List1!U6</f>
        <v>1.6168981481481482E-2</v>
      </c>
      <c r="P6" s="159">
        <f>[3]List1!V6</f>
        <v>3</v>
      </c>
      <c r="Q6" s="143" t="s">
        <v>510</v>
      </c>
      <c r="R6" s="8">
        <v>50</v>
      </c>
      <c r="S6" s="8">
        <v>96</v>
      </c>
    </row>
    <row r="7" spans="1:19" ht="12.75" customHeight="1">
      <c r="A7" s="7">
        <v>3</v>
      </c>
      <c r="B7" s="146" t="s">
        <v>254</v>
      </c>
      <c r="C7" s="151" t="s">
        <v>173</v>
      </c>
      <c r="D7" s="9">
        <v>1979</v>
      </c>
      <c r="E7" s="9">
        <v>39</v>
      </c>
      <c r="F7" s="148" t="s">
        <v>109</v>
      </c>
      <c r="G7" s="10" t="s">
        <v>29</v>
      </c>
      <c r="H7" s="152" t="s">
        <v>257</v>
      </c>
      <c r="I7" s="153">
        <f>[3]List1!O7</f>
        <v>6.5162037037037037E-3</v>
      </c>
      <c r="J7" s="159">
        <f>[3]List1!P7</f>
        <v>2</v>
      </c>
      <c r="K7" s="153">
        <f>[3]List1!Q7</f>
        <v>2.7002314814814812E-2</v>
      </c>
      <c r="L7" s="166">
        <f>[3]List1!R7</f>
        <v>3</v>
      </c>
      <c r="M7" s="156">
        <f t="shared" si="0"/>
        <v>3.3518518518518517E-2</v>
      </c>
      <c r="N7" s="159">
        <f>RANK(M7,M5:M102,1)</f>
        <v>3</v>
      </c>
      <c r="O7" s="153">
        <f>[3]List1!U7</f>
        <v>1.6620370370370369E-2</v>
      </c>
      <c r="P7" s="159">
        <f>[3]List1!V7</f>
        <v>5</v>
      </c>
      <c r="Q7" s="143" t="s">
        <v>511</v>
      </c>
      <c r="R7" s="8">
        <v>50</v>
      </c>
      <c r="S7" s="8">
        <v>93</v>
      </c>
    </row>
    <row r="8" spans="1:19" ht="12.75" customHeight="1">
      <c r="A8" s="7">
        <v>4</v>
      </c>
      <c r="B8" s="146" t="s">
        <v>58</v>
      </c>
      <c r="C8" s="151" t="s">
        <v>31</v>
      </c>
      <c r="D8" s="9">
        <v>1981</v>
      </c>
      <c r="E8" s="9">
        <v>3</v>
      </c>
      <c r="F8" s="148" t="s">
        <v>109</v>
      </c>
      <c r="G8" s="10" t="s">
        <v>29</v>
      </c>
      <c r="H8" s="152" t="s">
        <v>258</v>
      </c>
      <c r="I8" s="153">
        <f>[3]List1!O8</f>
        <v>7.4189814814814821E-3</v>
      </c>
      <c r="J8" s="159">
        <f>[3]List1!P8</f>
        <v>14</v>
      </c>
      <c r="K8" s="153">
        <f>[3]List1!Q8</f>
        <v>2.7280092592592588E-2</v>
      </c>
      <c r="L8" s="166">
        <f>[3]List1!R8</f>
        <v>6</v>
      </c>
      <c r="M8" s="156">
        <f t="shared" si="0"/>
        <v>3.469907407407407E-2</v>
      </c>
      <c r="N8" s="159">
        <f>RANK(M8,M5:M102,1)</f>
        <v>6</v>
      </c>
      <c r="O8" s="153">
        <f>[3]List1!U8</f>
        <v>1.6574074074074074E-2</v>
      </c>
      <c r="P8" s="159">
        <f>[3]List1!V8</f>
        <v>4</v>
      </c>
      <c r="Q8" s="143" t="s">
        <v>512</v>
      </c>
      <c r="R8" s="8">
        <v>46</v>
      </c>
      <c r="S8" s="8">
        <v>91</v>
      </c>
    </row>
    <row r="9" spans="1:19" ht="12.75" customHeight="1">
      <c r="A9" s="7">
        <v>5</v>
      </c>
      <c r="B9" s="146" t="s">
        <v>161</v>
      </c>
      <c r="C9" s="151" t="s">
        <v>39</v>
      </c>
      <c r="D9" s="9">
        <v>1983</v>
      </c>
      <c r="E9" s="9">
        <v>150</v>
      </c>
      <c r="F9" s="148" t="s">
        <v>109</v>
      </c>
      <c r="G9" s="10" t="s">
        <v>29</v>
      </c>
      <c r="H9" s="152" t="s">
        <v>259</v>
      </c>
      <c r="I9" s="153">
        <f>[3]List1!O9</f>
        <v>6.7939814814814816E-3</v>
      </c>
      <c r="J9" s="159">
        <f>[3]List1!P9</f>
        <v>5</v>
      </c>
      <c r="K9" s="153">
        <f>[3]List1!Q9</f>
        <v>2.7824074074074074E-2</v>
      </c>
      <c r="L9" s="166">
        <f>[3]List1!R9</f>
        <v>11</v>
      </c>
      <c r="M9" s="156">
        <f t="shared" si="0"/>
        <v>3.4618055555555555E-2</v>
      </c>
      <c r="N9" s="159">
        <f>RANK(M9,M5:M102,1)</f>
        <v>5</v>
      </c>
      <c r="O9" s="153">
        <f>[3]List1!U9</f>
        <v>1.7060185185185185E-2</v>
      </c>
      <c r="P9" s="159">
        <f>[3]List1!V9</f>
        <v>7</v>
      </c>
      <c r="Q9" s="143" t="s">
        <v>513</v>
      </c>
      <c r="R9" s="8">
        <v>43</v>
      </c>
      <c r="S9" s="8">
        <v>90</v>
      </c>
    </row>
    <row r="10" spans="1:19" ht="12.75" customHeight="1">
      <c r="A10" s="7">
        <v>6</v>
      </c>
      <c r="B10" s="146" t="s">
        <v>261</v>
      </c>
      <c r="C10" s="151" t="s">
        <v>93</v>
      </c>
      <c r="D10" s="9">
        <v>1971</v>
      </c>
      <c r="E10" s="9">
        <v>44</v>
      </c>
      <c r="F10" s="148" t="s">
        <v>109</v>
      </c>
      <c r="G10" s="10" t="s">
        <v>50</v>
      </c>
      <c r="H10" s="152" t="s">
        <v>257</v>
      </c>
      <c r="I10" s="153">
        <f>[3]List1!O10</f>
        <v>8.0324074074074082E-3</v>
      </c>
      <c r="J10" s="159">
        <f>[3]List1!P10</f>
        <v>21</v>
      </c>
      <c r="K10" s="153">
        <f>[3]List1!Q10</f>
        <v>2.8229166666666663E-2</v>
      </c>
      <c r="L10" s="166">
        <f>[3]List1!R10</f>
        <v>17</v>
      </c>
      <c r="M10" s="156">
        <f t="shared" si="0"/>
        <v>3.6261574074074071E-2</v>
      </c>
      <c r="N10" s="159">
        <f>RANK(M10,M5:M102,1)</f>
        <v>22</v>
      </c>
      <c r="O10" s="153">
        <f>[3]List1!U10</f>
        <v>1.6064814814814816E-2</v>
      </c>
      <c r="P10" s="159">
        <f>[3]List1!V10</f>
        <v>2</v>
      </c>
      <c r="Q10" s="143" t="s">
        <v>514</v>
      </c>
      <c r="R10" s="8">
        <v>50</v>
      </c>
      <c r="S10" s="8">
        <v>89</v>
      </c>
    </row>
    <row r="11" spans="1:19" ht="12.75" customHeight="1">
      <c r="A11" s="7">
        <v>7</v>
      </c>
      <c r="B11" s="146" t="s">
        <v>46</v>
      </c>
      <c r="C11" s="151" t="s">
        <v>112</v>
      </c>
      <c r="D11" s="9">
        <v>1980</v>
      </c>
      <c r="E11" s="9">
        <v>161</v>
      </c>
      <c r="F11" s="148" t="s">
        <v>109</v>
      </c>
      <c r="G11" s="10" t="s">
        <v>29</v>
      </c>
      <c r="H11" s="152" t="s">
        <v>260</v>
      </c>
      <c r="I11" s="153">
        <f>[3]List1!O11</f>
        <v>6.2731481481481484E-3</v>
      </c>
      <c r="J11" s="159">
        <f>[3]List1!P11</f>
        <v>1</v>
      </c>
      <c r="K11" s="153">
        <f>[3]List1!Q11</f>
        <v>2.8310185185185185E-2</v>
      </c>
      <c r="L11" s="166">
        <f>[3]List1!R11</f>
        <v>19</v>
      </c>
      <c r="M11" s="156">
        <f t="shared" si="0"/>
        <v>3.4583333333333334E-2</v>
      </c>
      <c r="N11" s="159">
        <f>RANK(M11,M5:M102,1)</f>
        <v>4</v>
      </c>
      <c r="O11" s="153">
        <f>[3]List1!U11</f>
        <v>1.7916666666666664E-2</v>
      </c>
      <c r="P11" s="159">
        <f>[3]List1!V11</f>
        <v>14</v>
      </c>
      <c r="Q11" s="143" t="s">
        <v>515</v>
      </c>
      <c r="R11" s="8">
        <v>41</v>
      </c>
      <c r="S11" s="8">
        <v>88</v>
      </c>
    </row>
    <row r="12" spans="1:19" ht="12.75" customHeight="1">
      <c r="A12" s="7">
        <v>8</v>
      </c>
      <c r="B12" s="146" t="s">
        <v>98</v>
      </c>
      <c r="C12" s="151" t="s">
        <v>34</v>
      </c>
      <c r="D12" s="9">
        <v>1990</v>
      </c>
      <c r="E12" s="9">
        <v>163</v>
      </c>
      <c r="F12" s="148" t="s">
        <v>109</v>
      </c>
      <c r="G12" s="10" t="s">
        <v>24</v>
      </c>
      <c r="H12" s="152" t="s">
        <v>258</v>
      </c>
      <c r="I12" s="153">
        <f>[3]List1!O12</f>
        <v>7.3958333333333341E-3</v>
      </c>
      <c r="J12" s="159">
        <f>[3]List1!P12</f>
        <v>12</v>
      </c>
      <c r="K12" s="153">
        <f>[3]List1!Q12</f>
        <v>2.8078703703703699E-2</v>
      </c>
      <c r="L12" s="166">
        <f>[3]List1!R12</f>
        <v>15</v>
      </c>
      <c r="M12" s="156">
        <f t="shared" si="0"/>
        <v>3.5474537037037034E-2</v>
      </c>
      <c r="N12" s="159">
        <f>RANK(M12,M5:M102,1)</f>
        <v>11</v>
      </c>
      <c r="O12" s="153">
        <f>[3]List1!U12</f>
        <v>1.7175925925925928E-2</v>
      </c>
      <c r="P12" s="159">
        <f>[3]List1!V12</f>
        <v>8</v>
      </c>
      <c r="Q12" s="143" t="s">
        <v>516</v>
      </c>
      <c r="R12" s="8">
        <v>46</v>
      </c>
      <c r="S12" s="8">
        <v>87</v>
      </c>
    </row>
    <row r="13" spans="1:19" ht="12.75" customHeight="1">
      <c r="A13" s="7">
        <v>9</v>
      </c>
      <c r="B13" s="146" t="s">
        <v>432</v>
      </c>
      <c r="C13" s="151" t="s">
        <v>473</v>
      </c>
      <c r="D13" s="9">
        <v>1983</v>
      </c>
      <c r="E13" s="9">
        <v>27</v>
      </c>
      <c r="F13" s="148" t="s">
        <v>109</v>
      </c>
      <c r="G13" s="10" t="s">
        <v>29</v>
      </c>
      <c r="H13" s="152" t="s">
        <v>262</v>
      </c>
      <c r="I13" s="153">
        <f>[3]List1!O13</f>
        <v>7.5231481481481477E-3</v>
      </c>
      <c r="J13" s="159">
        <f>[3]List1!P13</f>
        <v>16</v>
      </c>
      <c r="K13" s="153">
        <f>[3]List1!Q13</f>
        <v>2.7928240740740743E-2</v>
      </c>
      <c r="L13" s="166">
        <f>[3]List1!R13</f>
        <v>13</v>
      </c>
      <c r="M13" s="156">
        <f t="shared" si="0"/>
        <v>3.5451388888888893E-2</v>
      </c>
      <c r="N13" s="159">
        <f>RANK(M13,M5:M102,1)</f>
        <v>10</v>
      </c>
      <c r="O13" s="153">
        <f>[3]List1!U13</f>
        <v>1.7291666666666664E-2</v>
      </c>
      <c r="P13" s="159">
        <f>[3]List1!V13</f>
        <v>9</v>
      </c>
      <c r="Q13" s="143" t="s">
        <v>517</v>
      </c>
      <c r="R13" s="8">
        <v>40</v>
      </c>
      <c r="S13" s="8">
        <v>86</v>
      </c>
    </row>
    <row r="14" spans="1:19" ht="12.75" customHeight="1">
      <c r="A14" s="7">
        <v>10</v>
      </c>
      <c r="B14" s="146" t="s">
        <v>91</v>
      </c>
      <c r="C14" s="151" t="s">
        <v>474</v>
      </c>
      <c r="D14" s="9">
        <v>1967</v>
      </c>
      <c r="E14" s="9">
        <v>135</v>
      </c>
      <c r="F14" s="148" t="s">
        <v>109</v>
      </c>
      <c r="G14" s="10" t="s">
        <v>50</v>
      </c>
      <c r="H14" s="152" t="s">
        <v>258</v>
      </c>
      <c r="I14" s="153">
        <f>[3]List1!O14</f>
        <v>7.4305555555555548E-3</v>
      </c>
      <c r="J14" s="159">
        <f>[3]List1!P14</f>
        <v>15</v>
      </c>
      <c r="K14" s="153">
        <f>[3]List1!Q14</f>
        <v>2.8067129629629626E-2</v>
      </c>
      <c r="L14" s="166">
        <f>[3]List1!R14</f>
        <v>14</v>
      </c>
      <c r="M14" s="156">
        <f t="shared" si="0"/>
        <v>3.5497685185185181E-2</v>
      </c>
      <c r="N14" s="159">
        <f>RANK(M14,M5:M102,1)</f>
        <v>12</v>
      </c>
      <c r="O14" s="153">
        <f>[3]List1!U14</f>
        <v>1.7453703703703704E-2</v>
      </c>
      <c r="P14" s="159">
        <f>[3]List1!V14</f>
        <v>10</v>
      </c>
      <c r="Q14" s="143" t="s">
        <v>518</v>
      </c>
      <c r="R14" s="8">
        <v>46</v>
      </c>
      <c r="S14" s="8">
        <v>85</v>
      </c>
    </row>
    <row r="15" spans="1:19" ht="12.75" customHeight="1">
      <c r="A15" s="7">
        <v>11</v>
      </c>
      <c r="B15" s="146" t="s">
        <v>28</v>
      </c>
      <c r="C15" s="151" t="s">
        <v>34</v>
      </c>
      <c r="D15" s="9">
        <v>1976</v>
      </c>
      <c r="E15" s="9">
        <v>38</v>
      </c>
      <c r="F15" s="148" t="s">
        <v>109</v>
      </c>
      <c r="G15" s="10" t="s">
        <v>29</v>
      </c>
      <c r="H15" s="152" t="s">
        <v>264</v>
      </c>
      <c r="I15" s="153">
        <f>[3]List1!O15</f>
        <v>7.3148148148148148E-3</v>
      </c>
      <c r="J15" s="159">
        <f>[3]List1!P15</f>
        <v>10</v>
      </c>
      <c r="K15" s="153">
        <f>[3]List1!Q15</f>
        <v>2.7407407407407408E-2</v>
      </c>
      <c r="L15" s="166">
        <f>[3]List1!R15</f>
        <v>7</v>
      </c>
      <c r="M15" s="156">
        <f t="shared" si="0"/>
        <v>3.4722222222222224E-2</v>
      </c>
      <c r="N15" s="159">
        <f>RANK(M15,M5:M102,1)</f>
        <v>8</v>
      </c>
      <c r="O15" s="153">
        <f>[3]List1!U15</f>
        <v>1.8553240740740738E-2</v>
      </c>
      <c r="P15" s="159">
        <f>[3]List1!V15</f>
        <v>25</v>
      </c>
      <c r="Q15" s="143" t="s">
        <v>519</v>
      </c>
      <c r="R15" s="8">
        <v>39</v>
      </c>
      <c r="S15" s="8">
        <v>84</v>
      </c>
    </row>
    <row r="16" spans="1:19" ht="12.75" customHeight="1">
      <c r="A16" s="7">
        <v>12</v>
      </c>
      <c r="B16" s="146" t="s">
        <v>307</v>
      </c>
      <c r="C16" s="151" t="s">
        <v>274</v>
      </c>
      <c r="D16" s="9">
        <v>1997</v>
      </c>
      <c r="E16" s="9">
        <v>199</v>
      </c>
      <c r="F16" s="148"/>
      <c r="G16" s="10" t="s">
        <v>47</v>
      </c>
      <c r="H16" s="152" t="s">
        <v>258</v>
      </c>
      <c r="I16" s="153">
        <f>[3]List1!O16</f>
        <v>7.1990740740740739E-3</v>
      </c>
      <c r="J16" s="159">
        <f>[3]List1!P16</f>
        <v>8</v>
      </c>
      <c r="K16" s="153">
        <f>[3]List1!Q16</f>
        <v>2.8298611111111111E-2</v>
      </c>
      <c r="L16" s="166">
        <f>[3]List1!R16</f>
        <v>18</v>
      </c>
      <c r="M16" s="156">
        <f t="shared" si="0"/>
        <v>3.5497685185185188E-2</v>
      </c>
      <c r="N16" s="159">
        <f>RANK(M16,M5:M102,1)</f>
        <v>13</v>
      </c>
      <c r="O16" s="153">
        <f>[3]List1!U16</f>
        <v>1.7847222222222223E-2</v>
      </c>
      <c r="P16" s="159">
        <f>[3]List1!V16</f>
        <v>13</v>
      </c>
      <c r="Q16" s="143" t="s">
        <v>520</v>
      </c>
    </row>
    <row r="17" spans="1:19" ht="12.75" customHeight="1">
      <c r="A17" s="7">
        <v>13</v>
      </c>
      <c r="B17" s="146" t="s">
        <v>64</v>
      </c>
      <c r="C17" s="151" t="s">
        <v>57</v>
      </c>
      <c r="D17" s="9">
        <v>1978</v>
      </c>
      <c r="E17" s="9">
        <v>195</v>
      </c>
      <c r="F17" s="148" t="s">
        <v>109</v>
      </c>
      <c r="G17" s="10" t="s">
        <v>29</v>
      </c>
      <c r="H17" s="152" t="s">
        <v>265</v>
      </c>
      <c r="I17" s="153">
        <f>[3]List1!O17</f>
        <v>8.5416666666666679E-3</v>
      </c>
      <c r="J17" s="159">
        <f>[3]List1!P17</f>
        <v>31</v>
      </c>
      <c r="K17" s="153">
        <f>[3]List1!Q17</f>
        <v>2.7696759259259258E-2</v>
      </c>
      <c r="L17" s="166">
        <f>[3]List1!R17</f>
        <v>9</v>
      </c>
      <c r="M17" s="156">
        <f t="shared" si="0"/>
        <v>3.6238425925925924E-2</v>
      </c>
      <c r="N17" s="159">
        <f>RANK(M17,M5:M102,1)</f>
        <v>19</v>
      </c>
      <c r="O17" s="153">
        <f>[3]List1!U17</f>
        <v>1.7777777777777778E-2</v>
      </c>
      <c r="P17" s="159">
        <f>[3]List1!V17</f>
        <v>12</v>
      </c>
      <c r="Q17" s="143" t="s">
        <v>521</v>
      </c>
      <c r="R17" s="8">
        <v>38</v>
      </c>
      <c r="S17" s="8">
        <v>83</v>
      </c>
    </row>
    <row r="18" spans="1:19" ht="12.75" customHeight="1">
      <c r="A18" s="7">
        <v>14</v>
      </c>
      <c r="B18" s="146" t="s">
        <v>48</v>
      </c>
      <c r="C18" s="151" t="s">
        <v>173</v>
      </c>
      <c r="D18" s="9">
        <v>1995</v>
      </c>
      <c r="E18" s="9">
        <v>155</v>
      </c>
      <c r="F18" s="148" t="s">
        <v>109</v>
      </c>
      <c r="G18" s="10" t="s">
        <v>47</v>
      </c>
      <c r="H18" s="152" t="s">
        <v>259</v>
      </c>
      <c r="I18" s="153">
        <f>[3]List1!O18</f>
        <v>6.782407407407408E-3</v>
      </c>
      <c r="J18" s="159">
        <f>[3]List1!P18</f>
        <v>4</v>
      </c>
      <c r="K18" s="153">
        <f>[3]List1!Q18</f>
        <v>2.7916666666666666E-2</v>
      </c>
      <c r="L18" s="166">
        <f>[3]List1!R18</f>
        <v>12</v>
      </c>
      <c r="M18" s="156">
        <f t="shared" si="0"/>
        <v>3.4699074074074077E-2</v>
      </c>
      <c r="N18" s="159">
        <f>RANK(M18,M5:M102,1)</f>
        <v>7</v>
      </c>
      <c r="O18" s="153">
        <f>[3]List1!U18</f>
        <v>1.9687500000000004E-2</v>
      </c>
      <c r="P18" s="159">
        <f>[3]List1!V18</f>
        <v>39</v>
      </c>
      <c r="Q18" s="143" t="s">
        <v>522</v>
      </c>
      <c r="R18" s="8">
        <v>46</v>
      </c>
      <c r="S18" s="8">
        <v>82</v>
      </c>
    </row>
    <row r="19" spans="1:19" ht="12.75" customHeight="1">
      <c r="A19" s="7">
        <v>15</v>
      </c>
      <c r="B19" s="146" t="s">
        <v>169</v>
      </c>
      <c r="C19" s="151" t="s">
        <v>34</v>
      </c>
      <c r="D19" s="9">
        <v>1979</v>
      </c>
      <c r="E19" s="9">
        <v>4</v>
      </c>
      <c r="F19" s="148" t="s">
        <v>109</v>
      </c>
      <c r="G19" s="10" t="s">
        <v>29</v>
      </c>
      <c r="H19" s="152" t="s">
        <v>266</v>
      </c>
      <c r="I19" s="153">
        <f>[3]List1!O19</f>
        <v>7.7777777777777767E-3</v>
      </c>
      <c r="J19" s="159">
        <f>[3]List1!P19</f>
        <v>19</v>
      </c>
      <c r="K19" s="153">
        <f>[3]List1!Q19</f>
        <v>2.8460648148148148E-2</v>
      </c>
      <c r="L19" s="166">
        <f>[3]List1!R19</f>
        <v>23</v>
      </c>
      <c r="M19" s="156">
        <f t="shared" si="0"/>
        <v>3.6238425925925924E-2</v>
      </c>
      <c r="N19" s="159">
        <f>RANK(M19,M5:M102,1)</f>
        <v>19</v>
      </c>
      <c r="O19" s="153">
        <f>[3]List1!U19</f>
        <v>1.8194444444444444E-2</v>
      </c>
      <c r="P19" s="159">
        <f>[3]List1!V19</f>
        <v>18</v>
      </c>
      <c r="Q19" s="143" t="s">
        <v>523</v>
      </c>
      <c r="R19" s="8">
        <v>37</v>
      </c>
      <c r="S19" s="8">
        <v>81</v>
      </c>
    </row>
    <row r="20" spans="1:19" ht="12.75" customHeight="1">
      <c r="A20" s="7">
        <v>16</v>
      </c>
      <c r="B20" s="146" t="s">
        <v>38</v>
      </c>
      <c r="C20" s="151" t="s">
        <v>475</v>
      </c>
      <c r="D20" s="9">
        <v>1974</v>
      </c>
      <c r="E20" s="9">
        <v>37</v>
      </c>
      <c r="F20" s="148" t="s">
        <v>109</v>
      </c>
      <c r="G20" s="10" t="s">
        <v>29</v>
      </c>
      <c r="H20" s="152" t="s">
        <v>268</v>
      </c>
      <c r="I20" s="153">
        <f>[3]List1!O20</f>
        <v>8.3912037037037028E-3</v>
      </c>
      <c r="J20" s="159">
        <f>[3]List1!P20</f>
        <v>28</v>
      </c>
      <c r="K20" s="153">
        <f>[3]List1!Q20</f>
        <v>2.7060185185185184E-2</v>
      </c>
      <c r="L20" s="166">
        <f>[3]List1!R20</f>
        <v>4</v>
      </c>
      <c r="M20" s="156">
        <f t="shared" si="0"/>
        <v>3.5451388888888886E-2</v>
      </c>
      <c r="N20" s="159">
        <f>RANK(M20,M5:M102,1)</f>
        <v>9</v>
      </c>
      <c r="O20" s="153">
        <f>[3]List1!U20</f>
        <v>1.9143518518518518E-2</v>
      </c>
      <c r="P20" s="159">
        <f>[3]List1!V20</f>
        <v>32</v>
      </c>
      <c r="Q20" s="143" t="s">
        <v>524</v>
      </c>
      <c r="R20" s="8">
        <v>36</v>
      </c>
      <c r="S20" s="8">
        <v>80</v>
      </c>
    </row>
    <row r="21" spans="1:19" ht="12.75" customHeight="1">
      <c r="A21" s="7">
        <v>17</v>
      </c>
      <c r="B21" s="146" t="s">
        <v>433</v>
      </c>
      <c r="C21" s="151" t="s">
        <v>476</v>
      </c>
      <c r="D21" s="9">
        <v>1993</v>
      </c>
      <c r="E21" s="9">
        <v>32</v>
      </c>
      <c r="F21" s="148" t="s">
        <v>109</v>
      </c>
      <c r="G21" s="10" t="s">
        <v>24</v>
      </c>
      <c r="H21" s="152" t="s">
        <v>259</v>
      </c>
      <c r="I21" s="153">
        <f>[3]List1!O21</f>
        <v>7.5462962962962966E-3</v>
      </c>
      <c r="J21" s="159">
        <f>[3]List1!P21</f>
        <v>17</v>
      </c>
      <c r="K21" s="153">
        <f>[3]List1!Q21</f>
        <v>2.8680555555555553E-2</v>
      </c>
      <c r="L21" s="166">
        <f>[3]List1!R21</f>
        <v>26</v>
      </c>
      <c r="M21" s="156">
        <f t="shared" si="0"/>
        <v>3.622685185185185E-2</v>
      </c>
      <c r="N21" s="159">
        <f>RANK(M21,M5:M102,1)</f>
        <v>18</v>
      </c>
      <c r="O21" s="153">
        <f>[3]List1!U21</f>
        <v>1.8379629629629628E-2</v>
      </c>
      <c r="P21" s="159">
        <f>[3]List1!V21</f>
        <v>21</v>
      </c>
      <c r="Q21" s="143" t="s">
        <v>525</v>
      </c>
      <c r="R21" s="8">
        <v>43</v>
      </c>
      <c r="S21" s="8">
        <v>79</v>
      </c>
    </row>
    <row r="22" spans="1:19" ht="12.75" customHeight="1">
      <c r="A22" s="7">
        <v>18</v>
      </c>
      <c r="B22" s="146" t="s">
        <v>84</v>
      </c>
      <c r="C22" s="151" t="s">
        <v>274</v>
      </c>
      <c r="D22" s="9">
        <v>1996</v>
      </c>
      <c r="E22" s="9">
        <v>157</v>
      </c>
      <c r="F22" s="148"/>
      <c r="G22" s="10" t="s">
        <v>47</v>
      </c>
      <c r="H22" s="152" t="s">
        <v>260</v>
      </c>
      <c r="I22" s="153">
        <f>[3]List1!O22</f>
        <v>8.0787037037037043E-3</v>
      </c>
      <c r="J22" s="159">
        <f>[3]List1!P22</f>
        <v>23</v>
      </c>
      <c r="K22" s="153">
        <f>[3]List1!Q22</f>
        <v>2.810185185185185E-2</v>
      </c>
      <c r="L22" s="166">
        <f>[3]List1!R22</f>
        <v>16</v>
      </c>
      <c r="M22" s="156">
        <f t="shared" si="0"/>
        <v>3.6180555555555556E-2</v>
      </c>
      <c r="N22" s="159">
        <f>RANK(M22,M5:M102,1)</f>
        <v>15</v>
      </c>
      <c r="O22" s="153">
        <f>[3]List1!U22</f>
        <v>1.8437499999999999E-2</v>
      </c>
      <c r="P22" s="159">
        <f>[3]List1!V22</f>
        <v>22</v>
      </c>
      <c r="Q22" s="143" t="s">
        <v>526</v>
      </c>
    </row>
    <row r="23" spans="1:19" ht="12.75" customHeight="1">
      <c r="A23" s="7">
        <v>19</v>
      </c>
      <c r="B23" s="146" t="s">
        <v>398</v>
      </c>
      <c r="C23" s="151" t="s">
        <v>59</v>
      </c>
      <c r="D23" s="9">
        <v>1979</v>
      </c>
      <c r="E23" s="9">
        <v>149</v>
      </c>
      <c r="F23" s="148" t="s">
        <v>109</v>
      </c>
      <c r="G23" s="10" t="s">
        <v>29</v>
      </c>
      <c r="H23" s="152" t="s">
        <v>269</v>
      </c>
      <c r="I23" s="153">
        <f>[3]List1!O23</f>
        <v>7.5810185185185182E-3</v>
      </c>
      <c r="J23" s="159">
        <f>[3]List1!P23</f>
        <v>18</v>
      </c>
      <c r="K23" s="153">
        <f>[3]List1!Q23</f>
        <v>2.8668981481481479E-2</v>
      </c>
      <c r="L23" s="166">
        <f>[3]List1!R23</f>
        <v>25</v>
      </c>
      <c r="M23" s="156">
        <f t="shared" si="0"/>
        <v>3.6249999999999998E-2</v>
      </c>
      <c r="N23" s="159">
        <f>RANK(M23,M5:M102,1)</f>
        <v>21</v>
      </c>
      <c r="O23" s="153">
        <f>[3]List1!U23</f>
        <v>1.8680555555555554E-2</v>
      </c>
      <c r="P23" s="159">
        <f>[3]List1!V23</f>
        <v>26</v>
      </c>
      <c r="Q23" s="143" t="s">
        <v>527</v>
      </c>
      <c r="R23" s="8">
        <v>35</v>
      </c>
      <c r="S23" s="8">
        <v>78</v>
      </c>
    </row>
    <row r="24" spans="1:19" ht="12.75" customHeight="1">
      <c r="A24" s="7">
        <v>20</v>
      </c>
      <c r="B24" s="146" t="s">
        <v>157</v>
      </c>
      <c r="C24" s="151" t="s">
        <v>477</v>
      </c>
      <c r="D24" s="9">
        <v>1975</v>
      </c>
      <c r="E24" s="9">
        <v>31</v>
      </c>
      <c r="F24" s="148" t="s">
        <v>109</v>
      </c>
      <c r="G24" s="10" t="s">
        <v>29</v>
      </c>
      <c r="H24" s="152" t="s">
        <v>270</v>
      </c>
      <c r="I24" s="153">
        <f>[3]List1!O24</f>
        <v>8.2870370370370372E-3</v>
      </c>
      <c r="J24" s="159">
        <f>[3]List1!P24</f>
        <v>26</v>
      </c>
      <c r="K24" s="153">
        <f>[3]List1!Q24</f>
        <v>2.7233796296296298E-2</v>
      </c>
      <c r="L24" s="166">
        <f>[3]List1!R24</f>
        <v>5</v>
      </c>
      <c r="M24" s="156">
        <f t="shared" si="0"/>
        <v>3.5520833333333335E-2</v>
      </c>
      <c r="N24" s="159">
        <f>RANK(M24,M5:M102,1)</f>
        <v>14</v>
      </c>
      <c r="O24" s="153">
        <f>[3]List1!U24</f>
        <v>1.9583333333333335E-2</v>
      </c>
      <c r="P24" s="159">
        <f>[3]List1!V24</f>
        <v>36</v>
      </c>
      <c r="Q24" s="143" t="s">
        <v>528</v>
      </c>
      <c r="R24" s="8">
        <v>34</v>
      </c>
      <c r="S24" s="8">
        <v>77</v>
      </c>
    </row>
    <row r="25" spans="1:19" ht="12.75" customHeight="1">
      <c r="A25" s="7">
        <v>21</v>
      </c>
      <c r="B25" s="146" t="s">
        <v>295</v>
      </c>
      <c r="C25" s="151" t="s">
        <v>400</v>
      </c>
      <c r="D25" s="9">
        <v>1970</v>
      </c>
      <c r="E25" s="9">
        <v>183</v>
      </c>
      <c r="F25" s="148" t="s">
        <v>109</v>
      </c>
      <c r="G25" s="10" t="s">
        <v>50</v>
      </c>
      <c r="H25" s="152" t="s">
        <v>259</v>
      </c>
      <c r="I25" s="153">
        <f>[3]List1!O25</f>
        <v>8.1481481481481474E-3</v>
      </c>
      <c r="J25" s="159">
        <f>[3]List1!P25</f>
        <v>24</v>
      </c>
      <c r="K25" s="153">
        <f>[3]List1!Q25</f>
        <v>2.8611111111111111E-2</v>
      </c>
      <c r="L25" s="166">
        <f>[3]List1!R25</f>
        <v>24</v>
      </c>
      <c r="M25" s="156">
        <f t="shared" si="0"/>
        <v>3.6759259259259255E-2</v>
      </c>
      <c r="N25" s="159">
        <f>RANK(M25,M5:M102,1)</f>
        <v>25</v>
      </c>
      <c r="O25" s="153">
        <f>[3]List1!U25</f>
        <v>1.8749999999999999E-2</v>
      </c>
      <c r="P25" s="159">
        <f>[3]List1!V25</f>
        <v>28</v>
      </c>
      <c r="Q25" s="143" t="s">
        <v>529</v>
      </c>
      <c r="R25" s="8">
        <v>43</v>
      </c>
      <c r="S25" s="8">
        <v>76</v>
      </c>
    </row>
    <row r="26" spans="1:19" ht="12.75" customHeight="1">
      <c r="A26" s="7">
        <v>22</v>
      </c>
      <c r="B26" s="146" t="s">
        <v>296</v>
      </c>
      <c r="C26" s="151" t="s">
        <v>478</v>
      </c>
      <c r="D26" s="9">
        <v>1988</v>
      </c>
      <c r="E26" s="9">
        <v>172</v>
      </c>
      <c r="F26" s="148"/>
      <c r="G26" s="10" t="s">
        <v>24</v>
      </c>
      <c r="H26" s="152" t="s">
        <v>260</v>
      </c>
      <c r="I26" s="153">
        <f>[3]List1!O26</f>
        <v>8.9236111111111113E-3</v>
      </c>
      <c r="J26" s="159">
        <f>[3]List1!P26</f>
        <v>36</v>
      </c>
      <c r="K26" s="153">
        <f>[3]List1!Q26</f>
        <v>2.78125E-2</v>
      </c>
      <c r="L26" s="166">
        <f>[3]List1!R26</f>
        <v>10</v>
      </c>
      <c r="M26" s="156">
        <f t="shared" si="0"/>
        <v>3.6736111111111108E-2</v>
      </c>
      <c r="N26" s="159">
        <f>RANK(M26,M5:M102,1)</f>
        <v>23</v>
      </c>
      <c r="O26" s="153">
        <f>[3]List1!U26</f>
        <v>1.909722222222222E-2</v>
      </c>
      <c r="P26" s="159">
        <f>[3]List1!V26</f>
        <v>31</v>
      </c>
      <c r="Q26" s="143" t="s">
        <v>530</v>
      </c>
    </row>
    <row r="27" spans="1:19" ht="12.75" customHeight="1">
      <c r="A27" s="7">
        <v>23</v>
      </c>
      <c r="B27" s="146" t="s">
        <v>434</v>
      </c>
      <c r="C27" s="151" t="s">
        <v>479</v>
      </c>
      <c r="D27" s="9">
        <v>1977</v>
      </c>
      <c r="E27" s="9">
        <v>159</v>
      </c>
      <c r="F27" s="148" t="s">
        <v>109</v>
      </c>
      <c r="G27" s="10" t="s">
        <v>29</v>
      </c>
      <c r="H27" s="152" t="s">
        <v>271</v>
      </c>
      <c r="I27" s="153">
        <f>[3]List1!O27</f>
        <v>9.6759259259259264E-3</v>
      </c>
      <c r="J27" s="159">
        <f>[3]List1!P27</f>
        <v>49</v>
      </c>
      <c r="K27" s="153">
        <f>[3]List1!Q27</f>
        <v>2.8344907407407409E-2</v>
      </c>
      <c r="L27" s="166">
        <f>[3]List1!R27</f>
        <v>20</v>
      </c>
      <c r="M27" s="156">
        <f t="shared" si="0"/>
        <v>3.8020833333333337E-2</v>
      </c>
      <c r="N27" s="159">
        <f>RANK(M27,M5:M102,1)</f>
        <v>26</v>
      </c>
      <c r="O27" s="153">
        <f>[3]List1!U27</f>
        <v>1.7916666666666664E-2</v>
      </c>
      <c r="P27" s="159">
        <f>[3]List1!V27</f>
        <v>14</v>
      </c>
      <c r="Q27" s="143" t="s">
        <v>531</v>
      </c>
      <c r="R27" s="8">
        <v>33</v>
      </c>
      <c r="S27" s="8">
        <v>75</v>
      </c>
    </row>
    <row r="28" spans="1:19" ht="12.75" customHeight="1">
      <c r="A28" s="7">
        <v>24</v>
      </c>
      <c r="B28" s="146" t="s">
        <v>435</v>
      </c>
      <c r="C28" s="151" t="s">
        <v>97</v>
      </c>
      <c r="D28" s="9">
        <v>1986</v>
      </c>
      <c r="E28" s="9">
        <v>23</v>
      </c>
      <c r="F28" s="148" t="s">
        <v>109</v>
      </c>
      <c r="G28" s="10" t="s">
        <v>24</v>
      </c>
      <c r="H28" s="152" t="s">
        <v>262</v>
      </c>
      <c r="I28" s="153">
        <f>[3]List1!O28</f>
        <v>9.3749999999999997E-3</v>
      </c>
      <c r="J28" s="159">
        <f>[3]List1!P28</f>
        <v>43</v>
      </c>
      <c r="K28" s="153">
        <f>[3]List1!Q28</f>
        <v>2.8935185185185182E-2</v>
      </c>
      <c r="L28" s="166">
        <f>[3]List1!R28</f>
        <v>30</v>
      </c>
      <c r="M28" s="156">
        <f t="shared" si="0"/>
        <v>3.8310185185185183E-2</v>
      </c>
      <c r="N28" s="159">
        <f>RANK(M28,M5:M102,1)</f>
        <v>32</v>
      </c>
      <c r="O28" s="153">
        <f>[3]List1!U28</f>
        <v>1.7974537037037039E-2</v>
      </c>
      <c r="P28" s="159">
        <f>[3]List1!V28</f>
        <v>16</v>
      </c>
      <c r="Q28" s="143" t="s">
        <v>532</v>
      </c>
      <c r="R28" s="8">
        <v>41</v>
      </c>
      <c r="S28" s="8">
        <v>74</v>
      </c>
    </row>
    <row r="29" spans="1:19" ht="12.75" customHeight="1">
      <c r="A29" s="7">
        <v>25</v>
      </c>
      <c r="B29" s="146" t="s">
        <v>168</v>
      </c>
      <c r="C29" s="151" t="s">
        <v>208</v>
      </c>
      <c r="D29" s="9">
        <v>2002</v>
      </c>
      <c r="E29" s="9">
        <v>174</v>
      </c>
      <c r="F29" s="148" t="s">
        <v>109</v>
      </c>
      <c r="G29" s="10" t="s">
        <v>42</v>
      </c>
      <c r="H29" s="152" t="s">
        <v>257</v>
      </c>
      <c r="I29" s="153">
        <f>[3]List1!O29</f>
        <v>6.9444444444444449E-3</v>
      </c>
      <c r="J29" s="159">
        <f>[3]List1!P29</f>
        <v>6</v>
      </c>
      <c r="K29" s="153">
        <f>[3]List1!Q29</f>
        <v>3.1168981481481478E-2</v>
      </c>
      <c r="L29" s="166">
        <f>[3]List1!R29</f>
        <v>46</v>
      </c>
      <c r="M29" s="156">
        <f t="shared" si="0"/>
        <v>3.8113425925925926E-2</v>
      </c>
      <c r="N29" s="159">
        <f>RANK(M29,M5:M102,1)</f>
        <v>31</v>
      </c>
      <c r="O29" s="153">
        <f>[3]List1!U29</f>
        <v>1.8263888888888892E-2</v>
      </c>
      <c r="P29" s="159">
        <f>[3]List1!V29</f>
        <v>20</v>
      </c>
      <c r="Q29" s="143" t="s">
        <v>533</v>
      </c>
      <c r="R29" s="8">
        <v>50</v>
      </c>
      <c r="S29" s="8">
        <v>100</v>
      </c>
    </row>
    <row r="30" spans="1:19" ht="12.75" customHeight="1">
      <c r="A30" s="7">
        <v>26</v>
      </c>
      <c r="B30" s="146" t="s">
        <v>267</v>
      </c>
      <c r="C30" s="151" t="s">
        <v>263</v>
      </c>
      <c r="D30" s="9">
        <v>1979</v>
      </c>
      <c r="E30" s="9">
        <v>148</v>
      </c>
      <c r="F30" s="148" t="s">
        <v>109</v>
      </c>
      <c r="G30" s="10" t="s">
        <v>29</v>
      </c>
      <c r="H30" s="152" t="s">
        <v>272</v>
      </c>
      <c r="I30" s="153">
        <f>[3]List1!O30</f>
        <v>8.5300925925925926E-3</v>
      </c>
      <c r="J30" s="159">
        <f>[3]List1!P30</f>
        <v>30</v>
      </c>
      <c r="K30" s="153">
        <f>[3]List1!Q30</f>
        <v>2.7685185185185188E-2</v>
      </c>
      <c r="L30" s="166">
        <f>[3]List1!R30</f>
        <v>8</v>
      </c>
      <c r="M30" s="156">
        <f t="shared" si="0"/>
        <v>3.6215277777777777E-2</v>
      </c>
      <c r="N30" s="159">
        <f>RANK(M30,M5:M102,1)</f>
        <v>17</v>
      </c>
      <c r="O30" s="153">
        <f>[3]List1!U30</f>
        <v>2.0451388888888887E-2</v>
      </c>
      <c r="P30" s="159">
        <f>[3]List1!V30</f>
        <v>48</v>
      </c>
      <c r="Q30" s="143" t="s">
        <v>534</v>
      </c>
      <c r="R30" s="8">
        <v>32</v>
      </c>
      <c r="S30" s="8">
        <v>73</v>
      </c>
    </row>
    <row r="31" spans="1:19" ht="12.75" customHeight="1">
      <c r="A31" s="7">
        <v>27</v>
      </c>
      <c r="B31" s="146" t="s">
        <v>436</v>
      </c>
      <c r="C31" s="151" t="s">
        <v>480</v>
      </c>
      <c r="D31" s="9">
        <v>1999</v>
      </c>
      <c r="E31" s="9">
        <v>181</v>
      </c>
      <c r="F31" s="148" t="s">
        <v>109</v>
      </c>
      <c r="G31" s="10" t="s">
        <v>47</v>
      </c>
      <c r="H31" s="152" t="s">
        <v>262</v>
      </c>
      <c r="I31" s="153">
        <f>[3]List1!O31</f>
        <v>9.2592592592592587E-3</v>
      </c>
      <c r="J31" s="159">
        <f>[3]List1!P31</f>
        <v>40</v>
      </c>
      <c r="K31" s="153">
        <f>[3]List1!Q31</f>
        <v>2.8773148148148145E-2</v>
      </c>
      <c r="L31" s="166">
        <f>[3]List1!R31</f>
        <v>28</v>
      </c>
      <c r="M31" s="156">
        <f t="shared" si="0"/>
        <v>3.8032407407407404E-2</v>
      </c>
      <c r="N31" s="159">
        <f>RANK(M31,M5:M102,1)</f>
        <v>27</v>
      </c>
      <c r="O31" s="153">
        <f>[3]List1!U31</f>
        <v>1.8680555555555554E-2</v>
      </c>
      <c r="P31" s="159">
        <f>[3]List1!V31</f>
        <v>26</v>
      </c>
      <c r="Q31" s="143" t="s">
        <v>535</v>
      </c>
      <c r="R31" s="8">
        <v>43</v>
      </c>
      <c r="S31" s="8">
        <v>72</v>
      </c>
    </row>
    <row r="32" spans="1:19" ht="12.75" customHeight="1">
      <c r="A32" s="7">
        <v>28</v>
      </c>
      <c r="B32" s="146" t="s">
        <v>437</v>
      </c>
      <c r="C32" s="151" t="s">
        <v>481</v>
      </c>
      <c r="D32" s="9">
        <v>1978</v>
      </c>
      <c r="E32" s="9">
        <v>171</v>
      </c>
      <c r="F32" s="148" t="s">
        <v>109</v>
      </c>
      <c r="G32" s="10" t="s">
        <v>29</v>
      </c>
      <c r="H32" s="152" t="s">
        <v>273</v>
      </c>
      <c r="I32" s="153">
        <f>[3]List1!O32</f>
        <v>7.8240740740740753E-3</v>
      </c>
      <c r="J32" s="159">
        <f>[3]List1!P32</f>
        <v>20</v>
      </c>
      <c r="K32" s="153">
        <f>[3]List1!Q32</f>
        <v>3.0891203703703702E-2</v>
      </c>
      <c r="L32" s="166">
        <f>[3]List1!R32</f>
        <v>45</v>
      </c>
      <c r="M32" s="156">
        <f t="shared" si="0"/>
        <v>3.8715277777777779E-2</v>
      </c>
      <c r="N32" s="159">
        <f>RANK(M32,M5:M102,1)</f>
        <v>35</v>
      </c>
      <c r="O32" s="153">
        <f>[3]List1!U32</f>
        <v>1.8217592592592594E-2</v>
      </c>
      <c r="P32" s="159">
        <f>[3]List1!V32</f>
        <v>19</v>
      </c>
      <c r="Q32" s="143" t="s">
        <v>536</v>
      </c>
      <c r="R32" s="8">
        <v>31</v>
      </c>
      <c r="S32" s="8">
        <v>71</v>
      </c>
    </row>
    <row r="33" spans="1:19" ht="12.75" customHeight="1">
      <c r="A33" s="7">
        <v>29</v>
      </c>
      <c r="B33" s="146" t="s">
        <v>53</v>
      </c>
      <c r="C33" s="151" t="s">
        <v>57</v>
      </c>
      <c r="D33" s="9">
        <v>1990</v>
      </c>
      <c r="E33" s="9">
        <v>30</v>
      </c>
      <c r="F33" s="148" t="s">
        <v>109</v>
      </c>
      <c r="G33" s="10" t="s">
        <v>24</v>
      </c>
      <c r="H33" s="152" t="s">
        <v>264</v>
      </c>
      <c r="I33" s="153">
        <f>[3]List1!O33</f>
        <v>7.3958333333333341E-3</v>
      </c>
      <c r="J33" s="159">
        <f>[3]List1!P33</f>
        <v>13</v>
      </c>
      <c r="K33" s="153">
        <f>[3]List1!Q33</f>
        <v>2.8796296296296296E-2</v>
      </c>
      <c r="L33" s="166">
        <f>[3]List1!R33</f>
        <v>29</v>
      </c>
      <c r="M33" s="156">
        <f t="shared" si="0"/>
        <v>3.619212962962963E-2</v>
      </c>
      <c r="N33" s="159">
        <f>RANK(M33,M5:M102,1)</f>
        <v>16</v>
      </c>
      <c r="O33" s="153">
        <f>[3]List1!U33</f>
        <v>2.0821759259259262E-2</v>
      </c>
      <c r="P33" s="159">
        <f>[3]List1!V33</f>
        <v>52</v>
      </c>
      <c r="Q33" s="143" t="s">
        <v>537</v>
      </c>
      <c r="R33" s="8">
        <v>40</v>
      </c>
      <c r="S33" s="8">
        <v>70</v>
      </c>
    </row>
    <row r="34" spans="1:19" ht="12.75" customHeight="1">
      <c r="A34" s="7">
        <v>30</v>
      </c>
      <c r="B34" s="146" t="s">
        <v>201</v>
      </c>
      <c r="C34" s="151" t="s">
        <v>274</v>
      </c>
      <c r="D34" s="9">
        <v>1994</v>
      </c>
      <c r="E34" s="9">
        <v>162</v>
      </c>
      <c r="F34" s="148"/>
      <c r="G34" s="10" t="s">
        <v>47</v>
      </c>
      <c r="H34" s="152" t="s">
        <v>264</v>
      </c>
      <c r="I34" s="153">
        <f>[3]List1!O34</f>
        <v>9.3171296296296301E-3</v>
      </c>
      <c r="J34" s="159">
        <f>[3]List1!P34</f>
        <v>42</v>
      </c>
      <c r="K34" s="153">
        <f>[3]List1!Q34</f>
        <v>3.0358796296296297E-2</v>
      </c>
      <c r="L34" s="166">
        <f>[3]List1!R34</f>
        <v>40</v>
      </c>
      <c r="M34" s="156">
        <f t="shared" si="0"/>
        <v>3.9675925925925927E-2</v>
      </c>
      <c r="N34" s="159">
        <f>RANK(M34,M5:M102,1)</f>
        <v>42</v>
      </c>
      <c r="O34" s="153">
        <f>[3]List1!U34</f>
        <v>1.7476851851851851E-2</v>
      </c>
      <c r="P34" s="159">
        <f>[3]List1!V34</f>
        <v>11</v>
      </c>
      <c r="Q34" s="143" t="s">
        <v>538</v>
      </c>
    </row>
    <row r="35" spans="1:19" ht="12.75" customHeight="1">
      <c r="A35" s="7">
        <v>31</v>
      </c>
      <c r="B35" s="146" t="s">
        <v>73</v>
      </c>
      <c r="C35" s="151" t="s">
        <v>74</v>
      </c>
      <c r="D35" s="9">
        <v>1976</v>
      </c>
      <c r="E35" s="9">
        <v>176</v>
      </c>
      <c r="F35" s="148" t="s">
        <v>109</v>
      </c>
      <c r="G35" s="10" t="s">
        <v>29</v>
      </c>
      <c r="H35" s="152" t="s">
        <v>276</v>
      </c>
      <c r="I35" s="153">
        <f>[3]List1!O35</f>
        <v>9.618055555555555E-3</v>
      </c>
      <c r="J35" s="159">
        <f>[3]List1!P35</f>
        <v>48</v>
      </c>
      <c r="K35" s="153">
        <f>[3]List1!Q35</f>
        <v>2.8449074074074075E-2</v>
      </c>
      <c r="L35" s="166">
        <f>[3]List1!R35</f>
        <v>22</v>
      </c>
      <c r="M35" s="156">
        <f t="shared" si="0"/>
        <v>3.8067129629629631E-2</v>
      </c>
      <c r="N35" s="159">
        <f>RANK(M35,M5:M102,1)</f>
        <v>29</v>
      </c>
      <c r="O35" s="153">
        <f>[3]List1!U35</f>
        <v>1.939814814814815E-2</v>
      </c>
      <c r="P35" s="159">
        <f>[3]List1!V35</f>
        <v>34</v>
      </c>
      <c r="Q35" s="143" t="s">
        <v>539</v>
      </c>
      <c r="R35" s="8">
        <v>30</v>
      </c>
      <c r="S35" s="8">
        <v>69</v>
      </c>
    </row>
    <row r="36" spans="1:19" ht="12.75" customHeight="1">
      <c r="A36" s="7">
        <v>32</v>
      </c>
      <c r="B36" s="146" t="s">
        <v>438</v>
      </c>
      <c r="C36" s="151" t="s">
        <v>482</v>
      </c>
      <c r="D36" s="9">
        <v>1993</v>
      </c>
      <c r="E36" s="9">
        <v>175</v>
      </c>
      <c r="F36" s="148" t="s">
        <v>109</v>
      </c>
      <c r="G36" s="10" t="s">
        <v>24</v>
      </c>
      <c r="H36" s="152" t="s">
        <v>265</v>
      </c>
      <c r="I36" s="153">
        <f>[3]List1!O36</f>
        <v>9.6759259259259264E-3</v>
      </c>
      <c r="J36" s="159">
        <f>[3]List1!P36</f>
        <v>50</v>
      </c>
      <c r="K36" s="153">
        <f>[3]List1!Q36</f>
        <v>2.8402777777777777E-2</v>
      </c>
      <c r="L36" s="166">
        <f>[3]List1!R36</f>
        <v>21</v>
      </c>
      <c r="M36" s="156">
        <f t="shared" si="0"/>
        <v>3.8078703703703705E-2</v>
      </c>
      <c r="N36" s="159">
        <f>RANK(M36,M5:M102,1)</f>
        <v>30</v>
      </c>
      <c r="O36" s="153">
        <f>[3]List1!U36</f>
        <v>1.9606481481481482E-2</v>
      </c>
      <c r="P36" s="159">
        <f>[3]List1!V36</f>
        <v>37</v>
      </c>
      <c r="Q36" s="143" t="s">
        <v>540</v>
      </c>
      <c r="R36" s="8">
        <v>39</v>
      </c>
      <c r="S36" s="8">
        <v>68</v>
      </c>
    </row>
    <row r="37" spans="1:19" ht="12.75" customHeight="1">
      <c r="A37" s="7">
        <v>33</v>
      </c>
      <c r="B37" s="146" t="s">
        <v>439</v>
      </c>
      <c r="C37" s="151" t="s">
        <v>88</v>
      </c>
      <c r="D37" s="9">
        <v>1979</v>
      </c>
      <c r="E37" s="9">
        <v>41</v>
      </c>
      <c r="F37" s="148" t="s">
        <v>109</v>
      </c>
      <c r="G37" s="10" t="s">
        <v>29</v>
      </c>
      <c r="H37" s="152" t="s">
        <v>277</v>
      </c>
      <c r="I37" s="153">
        <f>[3]List1!O37</f>
        <v>7.0717592592592594E-3</v>
      </c>
      <c r="J37" s="159">
        <f>[3]List1!P37</f>
        <v>7</v>
      </c>
      <c r="K37" s="153">
        <f>[3]List1!Q37</f>
        <v>2.9664351851851851E-2</v>
      </c>
      <c r="L37" s="166">
        <f>[3]List1!R37</f>
        <v>35</v>
      </c>
      <c r="M37" s="156">
        <f t="shared" ref="M37:M68" si="1">SUM(I37,K37)</f>
        <v>3.6736111111111108E-2</v>
      </c>
      <c r="N37" s="159">
        <f>RANK(M37,M5:M102,1)</f>
        <v>23</v>
      </c>
      <c r="O37" s="153">
        <f>[3]List1!U37</f>
        <v>2.1180555555555553E-2</v>
      </c>
      <c r="P37" s="159">
        <f>[3]List1!V37</f>
        <v>55</v>
      </c>
      <c r="Q37" s="143" t="s">
        <v>541</v>
      </c>
      <c r="R37" s="8">
        <v>29</v>
      </c>
      <c r="S37" s="8">
        <v>67</v>
      </c>
    </row>
    <row r="38" spans="1:19" ht="12.75" customHeight="1">
      <c r="A38" s="7">
        <v>34</v>
      </c>
      <c r="B38" s="146" t="s">
        <v>440</v>
      </c>
      <c r="C38" s="151" t="s">
        <v>208</v>
      </c>
      <c r="D38" s="9">
        <v>1995</v>
      </c>
      <c r="E38" s="9">
        <v>197</v>
      </c>
      <c r="F38" s="148" t="s">
        <v>109</v>
      </c>
      <c r="G38" s="10" t="s">
        <v>47</v>
      </c>
      <c r="H38" s="152" t="s">
        <v>265</v>
      </c>
      <c r="I38" s="153">
        <f>[3]List1!O38</f>
        <v>8.611111111111111E-3</v>
      </c>
      <c r="J38" s="159">
        <f>[3]List1!P38</f>
        <v>33</v>
      </c>
      <c r="K38" s="153">
        <f>[3]List1!Q38</f>
        <v>3.0092592592592591E-2</v>
      </c>
      <c r="L38" s="166">
        <f>[3]List1!R38</f>
        <v>36</v>
      </c>
      <c r="M38" s="156">
        <f t="shared" si="1"/>
        <v>3.8703703703703699E-2</v>
      </c>
      <c r="N38" s="159">
        <f>RANK(M38,M5:M102,1)</f>
        <v>34</v>
      </c>
      <c r="O38" s="153">
        <f>[3]List1!U38</f>
        <v>1.9374999999999996E-2</v>
      </c>
      <c r="P38" s="159">
        <f>[3]List1!V38</f>
        <v>33</v>
      </c>
      <c r="Q38" s="143" t="s">
        <v>542</v>
      </c>
      <c r="R38" s="8">
        <v>41</v>
      </c>
      <c r="S38" s="8">
        <v>66</v>
      </c>
    </row>
    <row r="39" spans="1:19" ht="12.75" customHeight="1">
      <c r="A39" s="7">
        <v>35</v>
      </c>
      <c r="B39" s="146" t="s">
        <v>151</v>
      </c>
      <c r="C39" s="151" t="s">
        <v>483</v>
      </c>
      <c r="D39" s="9">
        <v>1970</v>
      </c>
      <c r="E39" s="9">
        <v>29</v>
      </c>
      <c r="F39" s="148" t="s">
        <v>109</v>
      </c>
      <c r="G39" s="10" t="s">
        <v>50</v>
      </c>
      <c r="H39" s="152" t="s">
        <v>260</v>
      </c>
      <c r="I39" s="153">
        <f>[3]List1!O39</f>
        <v>1.005787037037037E-2</v>
      </c>
      <c r="J39" s="159">
        <f>[3]List1!P39</f>
        <v>63</v>
      </c>
      <c r="K39" s="153">
        <f>[3]List1!Q39</f>
        <v>2.9560185185185186E-2</v>
      </c>
      <c r="L39" s="166">
        <f>[3]List1!R39</f>
        <v>34</v>
      </c>
      <c r="M39" s="156">
        <f t="shared" si="1"/>
        <v>3.9618055555555559E-2</v>
      </c>
      <c r="N39" s="159">
        <f>RANK(M39,M5:M102,1)</f>
        <v>40</v>
      </c>
      <c r="O39" s="153">
        <f>[3]List1!U39</f>
        <v>1.8506944444444444E-2</v>
      </c>
      <c r="P39" s="159">
        <f>[3]List1!V39</f>
        <v>24</v>
      </c>
      <c r="Q39" s="143" t="s">
        <v>543</v>
      </c>
      <c r="R39" s="8">
        <v>41</v>
      </c>
      <c r="S39" s="8">
        <v>65</v>
      </c>
    </row>
    <row r="40" spans="1:19" ht="12.75" customHeight="1">
      <c r="A40" s="7">
        <v>36</v>
      </c>
      <c r="B40" s="146" t="s">
        <v>441</v>
      </c>
      <c r="C40" s="151" t="s">
        <v>484</v>
      </c>
      <c r="D40" s="9">
        <v>1995</v>
      </c>
      <c r="E40" s="9">
        <v>130</v>
      </c>
      <c r="F40" s="148" t="s">
        <v>109</v>
      </c>
      <c r="G40" s="10" t="s">
        <v>42</v>
      </c>
      <c r="H40" s="152" t="s">
        <v>258</v>
      </c>
      <c r="I40" s="153">
        <f>[3]List1!O40</f>
        <v>7.3263888888888892E-3</v>
      </c>
      <c r="J40" s="159">
        <f>[3]List1!P40</f>
        <v>11</v>
      </c>
      <c r="K40" s="153">
        <f>[3]List1!Q40</f>
        <v>3.1597222222222221E-2</v>
      </c>
      <c r="L40" s="166">
        <f>[3]List1!R40</f>
        <v>49</v>
      </c>
      <c r="M40" s="156">
        <f t="shared" si="1"/>
        <v>3.892361111111111E-2</v>
      </c>
      <c r="N40" s="159">
        <f>RANK(M40,M5:M102,1)</f>
        <v>36</v>
      </c>
      <c r="O40" s="153">
        <f>[3]List1!U40</f>
        <v>1.9479166666666665E-2</v>
      </c>
      <c r="P40" s="159">
        <f>[3]List1!V40</f>
        <v>35</v>
      </c>
      <c r="Q40" s="143" t="s">
        <v>544</v>
      </c>
      <c r="R40" s="8">
        <v>46</v>
      </c>
      <c r="S40" s="8">
        <v>96</v>
      </c>
    </row>
    <row r="41" spans="1:19" ht="12.75" customHeight="1">
      <c r="A41" s="7">
        <v>37</v>
      </c>
      <c r="B41" s="146" t="s">
        <v>321</v>
      </c>
      <c r="C41" s="151" t="s">
        <v>316</v>
      </c>
      <c r="D41" s="9">
        <v>1984</v>
      </c>
      <c r="E41" s="9">
        <v>200</v>
      </c>
      <c r="F41" s="148" t="s">
        <v>109</v>
      </c>
      <c r="G41" s="10" t="s">
        <v>24</v>
      </c>
      <c r="H41" s="152" t="s">
        <v>266</v>
      </c>
      <c r="I41" s="153">
        <f>[3]List1!O41</f>
        <v>1.1226851851851852E-2</v>
      </c>
      <c r="J41" s="159">
        <f>[3]List1!P41</f>
        <v>84</v>
      </c>
      <c r="K41" s="153">
        <f>[3]List1!Q41</f>
        <v>2.9189814814814814E-2</v>
      </c>
      <c r="L41" s="166">
        <f>[3]List1!R41</f>
        <v>32</v>
      </c>
      <c r="M41" s="156">
        <f t="shared" si="1"/>
        <v>4.041666666666667E-2</v>
      </c>
      <c r="N41" s="159">
        <f>RANK(M41,M5:M102,1)</f>
        <v>50</v>
      </c>
      <c r="O41" s="153">
        <f>[3]List1!U41</f>
        <v>1.8032407407407407E-2</v>
      </c>
      <c r="P41" s="159">
        <f>[3]List1!V41</f>
        <v>17</v>
      </c>
      <c r="Q41" s="143" t="s">
        <v>545</v>
      </c>
      <c r="R41" s="8">
        <v>38</v>
      </c>
      <c r="S41" s="8">
        <v>64</v>
      </c>
    </row>
    <row r="42" spans="1:19" ht="12.75" customHeight="1">
      <c r="A42" s="7">
        <v>38</v>
      </c>
      <c r="B42" s="146" t="s">
        <v>312</v>
      </c>
      <c r="C42" s="151" t="s">
        <v>485</v>
      </c>
      <c r="D42" s="9">
        <v>1989</v>
      </c>
      <c r="E42" s="9">
        <v>178</v>
      </c>
      <c r="F42" s="148"/>
      <c r="G42" s="10" t="s">
        <v>24</v>
      </c>
      <c r="H42" s="152" t="s">
        <v>268</v>
      </c>
      <c r="I42" s="153">
        <f>[3]List1!O42</f>
        <v>1.0092592592592592E-2</v>
      </c>
      <c r="J42" s="159">
        <f>[3]List1!P42</f>
        <v>65</v>
      </c>
      <c r="K42" s="153">
        <f>[3]List1!Q42</f>
        <v>3.0335648148148146E-2</v>
      </c>
      <c r="L42" s="166">
        <f>[3]List1!R42</f>
        <v>39</v>
      </c>
      <c r="M42" s="156">
        <f t="shared" si="1"/>
        <v>4.0428240740740737E-2</v>
      </c>
      <c r="N42" s="159">
        <f>RANK(M42,M5:M102,1)</f>
        <v>51</v>
      </c>
      <c r="O42" s="153">
        <f>[3]List1!U42</f>
        <v>1.8761574074074073E-2</v>
      </c>
      <c r="P42" s="159">
        <f>[3]List1!V42</f>
        <v>29</v>
      </c>
      <c r="Q42" s="143" t="s">
        <v>546</v>
      </c>
    </row>
    <row r="43" spans="1:19" ht="12.75" customHeight="1">
      <c r="A43" s="7">
        <v>39</v>
      </c>
      <c r="B43" s="146" t="s">
        <v>337</v>
      </c>
      <c r="C43" s="151" t="s">
        <v>486</v>
      </c>
      <c r="D43" s="9">
        <v>1989</v>
      </c>
      <c r="E43" s="9">
        <v>153</v>
      </c>
      <c r="F43" s="148" t="s">
        <v>109</v>
      </c>
      <c r="G43" s="10" t="s">
        <v>24</v>
      </c>
      <c r="H43" s="152" t="s">
        <v>269</v>
      </c>
      <c r="I43" s="153">
        <f>[3]List1!O43</f>
        <v>9.8379629629629633E-3</v>
      </c>
      <c r="J43" s="159">
        <f>[3]List1!P43</f>
        <v>57</v>
      </c>
      <c r="K43" s="153">
        <f>[3]List1!Q43</f>
        <v>3.0659722222222224E-2</v>
      </c>
      <c r="L43" s="166">
        <f>[3]List1!R43</f>
        <v>43</v>
      </c>
      <c r="M43" s="156">
        <f t="shared" si="1"/>
        <v>4.0497685185185185E-2</v>
      </c>
      <c r="N43" s="159">
        <f>RANK(M43,M5:M102,1)</f>
        <v>52</v>
      </c>
      <c r="O43" s="153">
        <f>[3]List1!U43</f>
        <v>1.8831018518518521E-2</v>
      </c>
      <c r="P43" s="159">
        <f>[3]List1!V43</f>
        <v>30</v>
      </c>
      <c r="Q43" s="143" t="s">
        <v>547</v>
      </c>
      <c r="R43" s="8">
        <v>37</v>
      </c>
      <c r="S43" s="8">
        <v>63</v>
      </c>
    </row>
    <row r="44" spans="1:19" ht="12.75" customHeight="1">
      <c r="A44" s="7">
        <v>40</v>
      </c>
      <c r="B44" s="146" t="s">
        <v>170</v>
      </c>
      <c r="C44" s="151" t="s">
        <v>313</v>
      </c>
      <c r="D44" s="9">
        <v>1984</v>
      </c>
      <c r="E44" s="9">
        <v>26</v>
      </c>
      <c r="F44" s="148"/>
      <c r="G44" s="10" t="s">
        <v>24</v>
      </c>
      <c r="H44" s="152" t="s">
        <v>270</v>
      </c>
      <c r="I44" s="153">
        <f>[3]List1!O44</f>
        <v>1.023148148148148E-2</v>
      </c>
      <c r="J44" s="159">
        <f>[3]List1!P44</f>
        <v>69</v>
      </c>
      <c r="K44" s="153">
        <f>[3]List1!Q44</f>
        <v>2.9340277777777778E-2</v>
      </c>
      <c r="L44" s="166">
        <f>[3]List1!R44</f>
        <v>33</v>
      </c>
      <c r="M44" s="156">
        <f t="shared" si="1"/>
        <v>3.9571759259259258E-2</v>
      </c>
      <c r="N44" s="159">
        <f>RANK(M44,M5:M102,1)</f>
        <v>38</v>
      </c>
      <c r="O44" s="153">
        <f>[3]List1!U44</f>
        <v>1.9872685185185188E-2</v>
      </c>
      <c r="P44" s="159">
        <f>[3]List1!V44</f>
        <v>40</v>
      </c>
      <c r="Q44" s="143" t="s">
        <v>548</v>
      </c>
    </row>
    <row r="45" spans="1:19" ht="12.75" customHeight="1">
      <c r="A45" s="7">
        <v>41</v>
      </c>
      <c r="B45" s="146" t="s">
        <v>165</v>
      </c>
      <c r="C45" s="151" t="s">
        <v>263</v>
      </c>
      <c r="D45" s="9">
        <v>1971</v>
      </c>
      <c r="E45" s="9">
        <v>182</v>
      </c>
      <c r="F45" s="148" t="s">
        <v>109</v>
      </c>
      <c r="G45" s="10" t="s">
        <v>50</v>
      </c>
      <c r="H45" s="152" t="s">
        <v>262</v>
      </c>
      <c r="I45" s="153">
        <f>[3]List1!O45</f>
        <v>9.0972222222222218E-3</v>
      </c>
      <c r="J45" s="159">
        <f>[3]List1!P45</f>
        <v>37</v>
      </c>
      <c r="K45" s="153">
        <f>[3]List1!Q45</f>
        <v>2.8958333333333332E-2</v>
      </c>
      <c r="L45" s="166">
        <f>[3]List1!R45</f>
        <v>31</v>
      </c>
      <c r="M45" s="156">
        <f t="shared" si="1"/>
        <v>3.8055555555555551E-2</v>
      </c>
      <c r="N45" s="159">
        <f>RANK(M45,M5:M102,1)</f>
        <v>28</v>
      </c>
      <c r="O45" s="153">
        <f>[3]List1!U45</f>
        <v>2.1423611111111112E-2</v>
      </c>
      <c r="P45" s="159">
        <f>[3]List1!V45</f>
        <v>57</v>
      </c>
      <c r="Q45" s="143" t="s">
        <v>549</v>
      </c>
      <c r="R45" s="8">
        <v>40</v>
      </c>
      <c r="S45" s="8">
        <v>62</v>
      </c>
    </row>
    <row r="46" spans="1:19" ht="12.75" customHeight="1">
      <c r="A46" s="7">
        <v>42</v>
      </c>
      <c r="B46" s="146" t="s">
        <v>392</v>
      </c>
      <c r="C46" s="151" t="s">
        <v>59</v>
      </c>
      <c r="D46" s="9">
        <v>1990</v>
      </c>
      <c r="E46" s="9">
        <v>134</v>
      </c>
      <c r="F46" s="148" t="s">
        <v>109</v>
      </c>
      <c r="G46" s="10" t="s">
        <v>35</v>
      </c>
      <c r="H46" s="152" t="s">
        <v>257</v>
      </c>
      <c r="I46" s="153">
        <f>[3]List1!O46</f>
        <v>8.4027777777777781E-3</v>
      </c>
      <c r="J46" s="159">
        <f>[3]List1!P46</f>
        <v>29</v>
      </c>
      <c r="K46" s="153">
        <f>[3]List1!Q46</f>
        <v>3.1180555555555555E-2</v>
      </c>
      <c r="L46" s="166">
        <f>[3]List1!R46</f>
        <v>47</v>
      </c>
      <c r="M46" s="156">
        <f t="shared" si="1"/>
        <v>3.9583333333333331E-2</v>
      </c>
      <c r="N46" s="159">
        <f>RANK(M46,M5:M102,1)</f>
        <v>39</v>
      </c>
      <c r="O46" s="153">
        <f>[3]List1!U46</f>
        <v>2.0405092592592593E-2</v>
      </c>
      <c r="P46" s="159">
        <f>[3]List1!V46</f>
        <v>45</v>
      </c>
      <c r="Q46" s="143" t="s">
        <v>550</v>
      </c>
      <c r="R46" s="8">
        <v>50</v>
      </c>
      <c r="S46" s="8">
        <v>93</v>
      </c>
    </row>
    <row r="47" spans="1:19" ht="12.75" customHeight="1">
      <c r="A47" s="7">
        <v>43</v>
      </c>
      <c r="B47" s="146" t="s">
        <v>275</v>
      </c>
      <c r="C47" s="151" t="s">
        <v>88</v>
      </c>
      <c r="D47" s="9">
        <v>1976</v>
      </c>
      <c r="E47" s="9">
        <v>147</v>
      </c>
      <c r="F47" s="148" t="s">
        <v>109</v>
      </c>
      <c r="G47" s="10" t="s">
        <v>29</v>
      </c>
      <c r="H47" s="152" t="s">
        <v>278</v>
      </c>
      <c r="I47" s="153">
        <f>[3]List1!O47</f>
        <v>0</v>
      </c>
      <c r="J47" s="159">
        <f>[3]List1!P47</f>
        <v>0</v>
      </c>
      <c r="K47" s="153">
        <f>[3]List1!Q47</f>
        <v>3.8935185185185184E-2</v>
      </c>
      <c r="L47" s="166">
        <f>[3]List1!R47</f>
        <v>83</v>
      </c>
      <c r="M47" s="156">
        <f t="shared" si="1"/>
        <v>3.8935185185185184E-2</v>
      </c>
      <c r="N47" s="159">
        <f>RANK(M47,M5:M102,1)</f>
        <v>37</v>
      </c>
      <c r="O47" s="153">
        <f>[3]List1!U47</f>
        <v>2.1099537037037038E-2</v>
      </c>
      <c r="P47" s="159">
        <f>[3]List1!V47</f>
        <v>54</v>
      </c>
      <c r="Q47" s="143" t="s">
        <v>551</v>
      </c>
      <c r="R47" s="8">
        <v>28</v>
      </c>
      <c r="S47" s="8">
        <v>61</v>
      </c>
    </row>
    <row r="48" spans="1:19" ht="12.75" customHeight="1">
      <c r="A48" s="7">
        <v>44</v>
      </c>
      <c r="B48" s="146" t="s">
        <v>442</v>
      </c>
      <c r="C48" s="151" t="s">
        <v>487</v>
      </c>
      <c r="D48" s="9">
        <v>2001</v>
      </c>
      <c r="E48" s="9">
        <v>160</v>
      </c>
      <c r="F48" s="148" t="s">
        <v>109</v>
      </c>
      <c r="G48" s="10" t="s">
        <v>42</v>
      </c>
      <c r="H48" s="152" t="s">
        <v>259</v>
      </c>
      <c r="I48" s="153">
        <f>[3]List1!O48</f>
        <v>8.5532407407407397E-3</v>
      </c>
      <c r="J48" s="159">
        <f>[3]List1!P48</f>
        <v>32</v>
      </c>
      <c r="K48" s="153">
        <f>[3]List1!Q48</f>
        <v>3.1597222222222221E-2</v>
      </c>
      <c r="L48" s="166">
        <f>[3]List1!R48</f>
        <v>49</v>
      </c>
      <c r="M48" s="156">
        <f t="shared" si="1"/>
        <v>4.0150462962962957E-2</v>
      </c>
      <c r="N48" s="159">
        <f>RANK(M48,M5:M102,1)</f>
        <v>46</v>
      </c>
      <c r="O48" s="153">
        <f>[3]List1!U48</f>
        <v>1.9988425925925927E-2</v>
      </c>
      <c r="P48" s="159">
        <f>[3]List1!V48</f>
        <v>41</v>
      </c>
      <c r="Q48" s="143" t="s">
        <v>552</v>
      </c>
      <c r="R48" s="8">
        <v>43</v>
      </c>
      <c r="S48" s="8">
        <v>91</v>
      </c>
    </row>
    <row r="49" spans="1:19" ht="12.75" customHeight="1">
      <c r="A49" s="7">
        <v>45</v>
      </c>
      <c r="B49" s="146" t="s">
        <v>140</v>
      </c>
      <c r="C49" s="151" t="s">
        <v>141</v>
      </c>
      <c r="D49" s="9">
        <v>1980</v>
      </c>
      <c r="E49" s="9">
        <v>166</v>
      </c>
      <c r="F49" s="148" t="s">
        <v>109</v>
      </c>
      <c r="G49" s="10" t="s">
        <v>29</v>
      </c>
      <c r="H49" s="152" t="s">
        <v>279</v>
      </c>
      <c r="I49" s="153">
        <f>[3]List1!O49</f>
        <v>9.4212962962962957E-3</v>
      </c>
      <c r="J49" s="159">
        <f>[3]List1!P49</f>
        <v>46</v>
      </c>
      <c r="K49" s="153">
        <f>[3]List1!Q49</f>
        <v>3.0706018518518518E-2</v>
      </c>
      <c r="L49" s="166">
        <f>[3]List1!R49</f>
        <v>44</v>
      </c>
      <c r="M49" s="156">
        <f t="shared" si="1"/>
        <v>4.012731481481481E-2</v>
      </c>
      <c r="N49" s="159">
        <f>RANK(M49,M5:M102,1)</f>
        <v>45</v>
      </c>
      <c r="O49" s="153">
        <f>[3]List1!U49</f>
        <v>2.0104166666666666E-2</v>
      </c>
      <c r="P49" s="159">
        <f>[3]List1!V49</f>
        <v>42</v>
      </c>
      <c r="Q49" s="143" t="s">
        <v>553</v>
      </c>
      <c r="R49" s="8">
        <v>27</v>
      </c>
      <c r="S49" s="8">
        <v>60</v>
      </c>
    </row>
    <row r="50" spans="1:19" ht="12.75" customHeight="1">
      <c r="A50" s="7">
        <v>46</v>
      </c>
      <c r="B50" s="146" t="s">
        <v>84</v>
      </c>
      <c r="C50" s="151" t="s">
        <v>308</v>
      </c>
      <c r="D50" s="9">
        <v>1979</v>
      </c>
      <c r="E50" s="9">
        <v>125</v>
      </c>
      <c r="F50" s="148" t="s">
        <v>109</v>
      </c>
      <c r="G50" s="10" t="s">
        <v>29</v>
      </c>
      <c r="H50" s="152" t="s">
        <v>282</v>
      </c>
      <c r="I50" s="153">
        <f>[3]List1!O50</f>
        <v>1.113425925925926E-2</v>
      </c>
      <c r="J50" s="159">
        <f>[3]List1!P50</f>
        <v>82</v>
      </c>
      <c r="K50" s="153">
        <f>[3]List1!Q50</f>
        <v>2.8749999999999998E-2</v>
      </c>
      <c r="L50" s="166">
        <f>[3]List1!R50</f>
        <v>27</v>
      </c>
      <c r="M50" s="156">
        <f t="shared" si="1"/>
        <v>3.9884259259259258E-2</v>
      </c>
      <c r="N50" s="159">
        <f>RANK(M50,M5:M102,1)</f>
        <v>44</v>
      </c>
      <c r="O50" s="153">
        <f>[3]List1!U50</f>
        <v>2.0532407407407409E-2</v>
      </c>
      <c r="P50" s="159">
        <f>[3]List1!V50</f>
        <v>49</v>
      </c>
      <c r="Q50" s="143" t="s">
        <v>554</v>
      </c>
      <c r="R50" s="8">
        <v>26</v>
      </c>
      <c r="S50" s="8">
        <v>59</v>
      </c>
    </row>
    <row r="51" spans="1:19" ht="12.75" customHeight="1">
      <c r="A51" s="7">
        <v>47</v>
      </c>
      <c r="B51" s="146" t="s">
        <v>325</v>
      </c>
      <c r="C51" s="151" t="s">
        <v>488</v>
      </c>
      <c r="D51" s="9">
        <v>1967</v>
      </c>
      <c r="E51" s="9">
        <v>165</v>
      </c>
      <c r="F51" s="148" t="s">
        <v>109</v>
      </c>
      <c r="G51" s="10" t="s">
        <v>50</v>
      </c>
      <c r="H51" s="152" t="s">
        <v>264</v>
      </c>
      <c r="I51" s="153">
        <f>[3]List1!O51</f>
        <v>8.2638888888888883E-3</v>
      </c>
      <c r="J51" s="159">
        <f>[3]List1!P51</f>
        <v>25</v>
      </c>
      <c r="K51" s="153">
        <f>[3]List1!Q51</f>
        <v>3.0381944444444444E-2</v>
      </c>
      <c r="L51" s="166">
        <f>[3]List1!R51</f>
        <v>42</v>
      </c>
      <c r="M51" s="156">
        <f t="shared" si="1"/>
        <v>3.8645833333333331E-2</v>
      </c>
      <c r="N51" s="159">
        <f>RANK(M51,M5:M102,1)</f>
        <v>33</v>
      </c>
      <c r="O51" s="153">
        <f>[3]List1!U51</f>
        <v>2.1805555555555557E-2</v>
      </c>
      <c r="P51" s="159">
        <f>[3]List1!V51</f>
        <v>59</v>
      </c>
      <c r="Q51" s="143" t="s">
        <v>555</v>
      </c>
      <c r="R51" s="8">
        <v>39</v>
      </c>
      <c r="S51" s="8">
        <v>58</v>
      </c>
    </row>
    <row r="52" spans="1:19" ht="12.75" customHeight="1">
      <c r="A52" s="7">
        <v>48</v>
      </c>
      <c r="B52" s="146" t="s">
        <v>154</v>
      </c>
      <c r="C52" s="151" t="s">
        <v>34</v>
      </c>
      <c r="D52" s="9">
        <v>1989</v>
      </c>
      <c r="E52" s="9">
        <v>164</v>
      </c>
      <c r="F52" s="148" t="s">
        <v>109</v>
      </c>
      <c r="G52" s="10" t="s">
        <v>35</v>
      </c>
      <c r="H52" s="152" t="s">
        <v>258</v>
      </c>
      <c r="I52" s="153">
        <f>[3]List1!O52</f>
        <v>8.0555555555555554E-3</v>
      </c>
      <c r="J52" s="159">
        <f>[3]List1!P52</f>
        <v>22</v>
      </c>
      <c r="K52" s="153">
        <f>[3]List1!Q52</f>
        <v>3.2118055555555552E-2</v>
      </c>
      <c r="L52" s="166">
        <f>[3]List1!R52</f>
        <v>54</v>
      </c>
      <c r="M52" s="156">
        <f t="shared" si="1"/>
        <v>4.0173611111111104E-2</v>
      </c>
      <c r="N52" s="159">
        <f>RANK(M52,M5:M102,1)</f>
        <v>48</v>
      </c>
      <c r="O52" s="153">
        <f>[3]List1!U52</f>
        <v>2.0752314814814814E-2</v>
      </c>
      <c r="P52" s="159">
        <f>[3]List1!V52</f>
        <v>50</v>
      </c>
      <c r="Q52" s="143" t="s">
        <v>556</v>
      </c>
      <c r="R52" s="8">
        <v>46</v>
      </c>
      <c r="S52" s="8">
        <v>90</v>
      </c>
    </row>
    <row r="53" spans="1:19" ht="12.75" customHeight="1">
      <c r="A53" s="7">
        <v>49</v>
      </c>
      <c r="B53" s="146" t="s">
        <v>309</v>
      </c>
      <c r="C53" s="151" t="s">
        <v>489</v>
      </c>
      <c r="D53" s="9">
        <v>1973</v>
      </c>
      <c r="E53" s="9">
        <v>173</v>
      </c>
      <c r="F53" s="148" t="s">
        <v>109</v>
      </c>
      <c r="G53" s="10" t="s">
        <v>50</v>
      </c>
      <c r="H53" s="152" t="s">
        <v>265</v>
      </c>
      <c r="I53" s="153">
        <f>[3]List1!O53</f>
        <v>9.7800925925925937E-3</v>
      </c>
      <c r="J53" s="159">
        <f>[3]List1!P53</f>
        <v>55</v>
      </c>
      <c r="K53" s="153">
        <f>[3]List1!Q53</f>
        <v>3.037037037037037E-2</v>
      </c>
      <c r="L53" s="166">
        <f>[3]List1!R53</f>
        <v>41</v>
      </c>
      <c r="M53" s="156">
        <f t="shared" si="1"/>
        <v>4.0150462962962964E-2</v>
      </c>
      <c r="N53" s="159">
        <f>RANK(M53,M5:M102,1)</f>
        <v>47</v>
      </c>
      <c r="O53" s="153">
        <f>[3]List1!U53</f>
        <v>2.0810185185185185E-2</v>
      </c>
      <c r="P53" s="159">
        <f>[3]List1!V53</f>
        <v>51</v>
      </c>
      <c r="Q53" s="143" t="s">
        <v>557</v>
      </c>
      <c r="R53" s="8">
        <v>38</v>
      </c>
      <c r="S53" s="8">
        <v>57</v>
      </c>
    </row>
    <row r="54" spans="1:19" ht="15" customHeight="1">
      <c r="A54" s="7">
        <v>50</v>
      </c>
      <c r="B54" s="146" t="s">
        <v>139</v>
      </c>
      <c r="C54" s="151" t="s">
        <v>39</v>
      </c>
      <c r="D54" s="9">
        <v>1982</v>
      </c>
      <c r="E54" s="9">
        <v>151</v>
      </c>
      <c r="F54" s="148" t="s">
        <v>109</v>
      </c>
      <c r="G54" s="10" t="s">
        <v>27</v>
      </c>
      <c r="H54" s="152" t="s">
        <v>257</v>
      </c>
      <c r="I54" s="153">
        <f>[3]List1!O54</f>
        <v>9.9537037037037042E-3</v>
      </c>
      <c r="J54" s="159">
        <f>[3]List1!P54</f>
        <v>60</v>
      </c>
      <c r="K54" s="153">
        <f>[3]List1!Q54</f>
        <v>3.1875000000000001E-2</v>
      </c>
      <c r="L54" s="166">
        <f>[3]List1!R54</f>
        <v>52</v>
      </c>
      <c r="M54" s="156">
        <f t="shared" si="1"/>
        <v>4.1828703703703701E-2</v>
      </c>
      <c r="N54" s="159">
        <f>RANK(M54,M5:M102,1)</f>
        <v>54</v>
      </c>
      <c r="O54" s="153">
        <f>[3]List1!U54</f>
        <v>2.0416666666666663E-2</v>
      </c>
      <c r="P54" s="159">
        <f>[3]List1!V54</f>
        <v>47</v>
      </c>
      <c r="Q54" s="143" t="s">
        <v>558</v>
      </c>
      <c r="R54" s="8">
        <v>50</v>
      </c>
      <c r="S54" s="8">
        <v>89</v>
      </c>
    </row>
    <row r="55" spans="1:19" ht="12.75" customHeight="1">
      <c r="A55" s="7">
        <v>51</v>
      </c>
      <c r="B55" s="146" t="s">
        <v>443</v>
      </c>
      <c r="C55" s="151" t="s">
        <v>490</v>
      </c>
      <c r="D55" s="9">
        <v>1978</v>
      </c>
      <c r="E55" s="9">
        <v>141</v>
      </c>
      <c r="F55" s="148"/>
      <c r="G55" s="10" t="s">
        <v>29</v>
      </c>
      <c r="H55" s="152" t="s">
        <v>283</v>
      </c>
      <c r="I55" s="153">
        <f>[3]List1!O55</f>
        <v>9.9768518518518513E-3</v>
      </c>
      <c r="J55" s="159">
        <f>[3]List1!P55</f>
        <v>61</v>
      </c>
      <c r="K55" s="153">
        <f>[3]List1!Q55</f>
        <v>3.1898148148148148E-2</v>
      </c>
      <c r="L55" s="166">
        <f>[3]List1!R55</f>
        <v>53</v>
      </c>
      <c r="M55" s="156">
        <f t="shared" si="1"/>
        <v>4.1874999999999996E-2</v>
      </c>
      <c r="N55" s="159">
        <f>RANK(M55,M5:M102,1)</f>
        <v>57</v>
      </c>
      <c r="O55" s="153">
        <f>[3]List1!U55</f>
        <v>2.08912037037037E-2</v>
      </c>
      <c r="P55" s="159">
        <f>[3]List1!V55</f>
        <v>53</v>
      </c>
      <c r="Q55" s="143" t="s">
        <v>559</v>
      </c>
    </row>
    <row r="56" spans="1:19" ht="12.75" customHeight="1">
      <c r="A56" s="7">
        <v>52</v>
      </c>
      <c r="B56" s="146" t="s">
        <v>314</v>
      </c>
      <c r="C56" s="151" t="s">
        <v>311</v>
      </c>
      <c r="D56" s="9">
        <v>1988</v>
      </c>
      <c r="E56" s="9">
        <v>40</v>
      </c>
      <c r="F56" s="148"/>
      <c r="G56" s="10" t="s">
        <v>24</v>
      </c>
      <c r="H56" s="152" t="s">
        <v>271</v>
      </c>
      <c r="I56" s="153">
        <f>[3]List1!O56</f>
        <v>1.0173611111111112E-2</v>
      </c>
      <c r="J56" s="159">
        <f>[3]List1!P56</f>
        <v>68</v>
      </c>
      <c r="K56" s="153">
        <f>[3]List1!Q56</f>
        <v>3.0231481481481481E-2</v>
      </c>
      <c r="L56" s="166">
        <f>[3]List1!R56</f>
        <v>38</v>
      </c>
      <c r="M56" s="156">
        <f t="shared" si="1"/>
        <v>4.040509259259259E-2</v>
      </c>
      <c r="N56" s="159">
        <f>RANK(M56,M5:M102,1)</f>
        <v>49</v>
      </c>
      <c r="O56" s="153">
        <f>[3]List1!U56</f>
        <v>2.2395833333333334E-2</v>
      </c>
      <c r="P56" s="159">
        <f>[3]List1!V56</f>
        <v>63</v>
      </c>
      <c r="Q56" s="143" t="s">
        <v>560</v>
      </c>
    </row>
    <row r="57" spans="1:19" ht="12.75" customHeight="1">
      <c r="A57" s="7">
        <v>53</v>
      </c>
      <c r="B57" s="146" t="s">
        <v>444</v>
      </c>
      <c r="C57" s="151" t="s">
        <v>310</v>
      </c>
      <c r="D57" s="9">
        <v>1996</v>
      </c>
      <c r="E57" s="9">
        <v>186</v>
      </c>
      <c r="F57" s="148" t="s">
        <v>109</v>
      </c>
      <c r="G57" s="10" t="s">
        <v>47</v>
      </c>
      <c r="H57" s="152" t="s">
        <v>266</v>
      </c>
      <c r="I57" s="153">
        <f>[3]List1!O57</f>
        <v>1.0104166666666668E-2</v>
      </c>
      <c r="J57" s="159">
        <f>[3]List1!P57</f>
        <v>66</v>
      </c>
      <c r="K57" s="153">
        <f>[3]List1!Q57</f>
        <v>3.4293981481481481E-2</v>
      </c>
      <c r="L57" s="166">
        <f>[3]List1!R57</f>
        <v>69</v>
      </c>
      <c r="M57" s="156">
        <f t="shared" si="1"/>
        <v>4.4398148148148145E-2</v>
      </c>
      <c r="N57" s="159">
        <f>RANK(M57,M5:M102,1)</f>
        <v>66</v>
      </c>
      <c r="O57" s="153">
        <f>[3]List1!U57</f>
        <v>1.849537037037037E-2</v>
      </c>
      <c r="P57" s="159">
        <f>[3]List1!V57</f>
        <v>23</v>
      </c>
      <c r="Q57" s="143" t="s">
        <v>561</v>
      </c>
      <c r="R57" s="8">
        <v>40</v>
      </c>
      <c r="S57" s="8">
        <v>56</v>
      </c>
    </row>
    <row r="58" spans="1:19" ht="12.75" customHeight="1">
      <c r="A58" s="7">
        <v>54</v>
      </c>
      <c r="B58" s="146" t="s">
        <v>445</v>
      </c>
      <c r="C58" s="151" t="s">
        <v>491</v>
      </c>
      <c r="D58" s="9">
        <v>1992</v>
      </c>
      <c r="E58" s="9">
        <v>28</v>
      </c>
      <c r="F58" s="148"/>
      <c r="G58" s="10" t="s">
        <v>24</v>
      </c>
      <c r="H58" s="152" t="s">
        <v>272</v>
      </c>
      <c r="I58" s="153">
        <f>[3]List1!O58</f>
        <v>9.2939814814814812E-3</v>
      </c>
      <c r="J58" s="159">
        <f>[3]List1!P58</f>
        <v>41</v>
      </c>
      <c r="K58" s="153">
        <f>[3]List1!Q58</f>
        <v>3.3263888888888891E-2</v>
      </c>
      <c r="L58" s="166">
        <f>[3]List1!R58</f>
        <v>64</v>
      </c>
      <c r="M58" s="156">
        <f t="shared" si="1"/>
        <v>4.2557870370370371E-2</v>
      </c>
      <c r="N58" s="159">
        <f>RANK(M58,M5:M102,1)</f>
        <v>61</v>
      </c>
      <c r="O58" s="153">
        <f>[3]List1!U58</f>
        <v>2.0405092592592593E-2</v>
      </c>
      <c r="P58" s="159">
        <f>[3]List1!V58</f>
        <v>45</v>
      </c>
      <c r="Q58" s="143" t="s">
        <v>562</v>
      </c>
    </row>
    <row r="59" spans="1:19" ht="12.75" customHeight="1">
      <c r="A59" s="7">
        <v>55</v>
      </c>
      <c r="B59" s="146" t="s">
        <v>446</v>
      </c>
      <c r="C59" s="151" t="s">
        <v>476</v>
      </c>
      <c r="D59" s="9">
        <v>1976</v>
      </c>
      <c r="E59" s="9">
        <v>192</v>
      </c>
      <c r="F59" s="148" t="s">
        <v>109</v>
      </c>
      <c r="G59" s="10" t="s">
        <v>29</v>
      </c>
      <c r="H59" s="152" t="s">
        <v>284</v>
      </c>
      <c r="I59" s="153">
        <f>[3]List1!O59</f>
        <v>8.7037037037037048E-3</v>
      </c>
      <c r="J59" s="159">
        <f>[3]List1!P59</f>
        <v>35</v>
      </c>
      <c r="K59" s="153">
        <f>[3]List1!Q59</f>
        <v>3.3194444444444443E-2</v>
      </c>
      <c r="L59" s="166">
        <f>[3]List1!R59</f>
        <v>63</v>
      </c>
      <c r="M59" s="156">
        <f t="shared" si="1"/>
        <v>4.189814814814815E-2</v>
      </c>
      <c r="N59" s="159">
        <f>RANK(M59,M5:M102,1)</f>
        <v>58</v>
      </c>
      <c r="O59" s="153">
        <f>[3]List1!U59</f>
        <v>2.1203703703703707E-2</v>
      </c>
      <c r="P59" s="159">
        <f>[3]List1!V59</f>
        <v>56</v>
      </c>
      <c r="Q59" s="143" t="s">
        <v>563</v>
      </c>
      <c r="R59" s="8">
        <v>25</v>
      </c>
      <c r="S59" s="8">
        <v>55</v>
      </c>
    </row>
    <row r="60" spans="1:19" ht="12.75" customHeight="1">
      <c r="A60" s="7">
        <v>56</v>
      </c>
      <c r="B60" s="146" t="s">
        <v>90</v>
      </c>
      <c r="C60" s="151" t="s">
        <v>65</v>
      </c>
      <c r="D60" s="9">
        <v>1978</v>
      </c>
      <c r="E60" s="9">
        <v>24</v>
      </c>
      <c r="F60" s="148" t="s">
        <v>109</v>
      </c>
      <c r="G60" s="10" t="s">
        <v>29</v>
      </c>
      <c r="H60" s="152" t="s">
        <v>285</v>
      </c>
      <c r="I60" s="153">
        <f>[3]List1!O60</f>
        <v>1.0787037037037038E-2</v>
      </c>
      <c r="J60" s="159">
        <f>[3]List1!P60</f>
        <v>76</v>
      </c>
      <c r="K60" s="153">
        <f>[3]List1!Q60</f>
        <v>3.3101851851851848E-2</v>
      </c>
      <c r="L60" s="166">
        <f>[3]List1!R60</f>
        <v>62</v>
      </c>
      <c r="M60" s="156">
        <f t="shared" si="1"/>
        <v>4.3888888888888887E-2</v>
      </c>
      <c r="N60" s="159">
        <f>RANK(M60,M5:M102,1)</f>
        <v>65</v>
      </c>
      <c r="O60" s="153">
        <f>[3]List1!U60</f>
        <v>1.9629629629629629E-2</v>
      </c>
      <c r="P60" s="159">
        <f>[3]List1!V60</f>
        <v>38</v>
      </c>
      <c r="Q60" s="143" t="s">
        <v>564</v>
      </c>
      <c r="R60" s="8">
        <v>24</v>
      </c>
      <c r="S60" s="8">
        <v>54</v>
      </c>
    </row>
    <row r="61" spans="1:19" ht="12.75" customHeight="1">
      <c r="A61" s="7">
        <v>57</v>
      </c>
      <c r="B61" s="146" t="s">
        <v>447</v>
      </c>
      <c r="C61" s="151" t="s">
        <v>492</v>
      </c>
      <c r="D61" s="9">
        <v>1977</v>
      </c>
      <c r="E61" s="9">
        <v>145</v>
      </c>
      <c r="F61" s="148"/>
      <c r="G61" s="10" t="s">
        <v>29</v>
      </c>
      <c r="H61" s="152" t="s">
        <v>286</v>
      </c>
      <c r="I61" s="153">
        <f>[3]List1!O61</f>
        <v>9.3865740740740732E-3</v>
      </c>
      <c r="J61" s="159">
        <f>[3]List1!P61</f>
        <v>44</v>
      </c>
      <c r="K61" s="153">
        <f>[3]List1!Q61</f>
        <v>3.2407407407407406E-2</v>
      </c>
      <c r="L61" s="166">
        <f>[3]List1!R61</f>
        <v>56</v>
      </c>
      <c r="M61" s="156">
        <f t="shared" si="1"/>
        <v>4.1793981481481481E-2</v>
      </c>
      <c r="N61" s="159">
        <f>RANK(M61,M5:M102,1)</f>
        <v>53</v>
      </c>
      <c r="O61" s="153">
        <f>[3]List1!U61</f>
        <v>2.2233796296296297E-2</v>
      </c>
      <c r="P61" s="159">
        <f>[3]List1!V61</f>
        <v>61</v>
      </c>
      <c r="Q61" s="143" t="s">
        <v>565</v>
      </c>
    </row>
    <row r="62" spans="1:19" ht="12.75" customHeight="1">
      <c r="A62" s="7">
        <v>58</v>
      </c>
      <c r="B62" s="146" t="s">
        <v>448</v>
      </c>
      <c r="C62" s="151" t="s">
        <v>376</v>
      </c>
      <c r="D62" s="9">
        <v>1968</v>
      </c>
      <c r="E62" s="9">
        <v>46</v>
      </c>
      <c r="F62" s="148" t="s">
        <v>109</v>
      </c>
      <c r="G62" s="10" t="s">
        <v>50</v>
      </c>
      <c r="H62" s="152" t="s">
        <v>266</v>
      </c>
      <c r="I62" s="153">
        <f>[3]List1!O62</f>
        <v>9.571759259259259E-3</v>
      </c>
      <c r="J62" s="159">
        <f>[3]List1!P62</f>
        <v>47</v>
      </c>
      <c r="K62" s="153">
        <f>[3]List1!Q62</f>
        <v>3.0104166666666668E-2</v>
      </c>
      <c r="L62" s="166">
        <f>[3]List1!R62</f>
        <v>37</v>
      </c>
      <c r="M62" s="156">
        <f t="shared" si="1"/>
        <v>3.9675925925925927E-2</v>
      </c>
      <c r="N62" s="159">
        <f>RANK(M62,M5:M102,1)</f>
        <v>42</v>
      </c>
      <c r="O62" s="153">
        <f>[3]List1!U62</f>
        <v>2.4699074074074075E-2</v>
      </c>
      <c r="P62" s="159">
        <f>[3]List1!V62</f>
        <v>74</v>
      </c>
      <c r="Q62" s="143" t="s">
        <v>566</v>
      </c>
      <c r="R62" s="8">
        <v>37</v>
      </c>
      <c r="S62" s="8">
        <v>53</v>
      </c>
    </row>
    <row r="63" spans="1:19" ht="12.75" customHeight="1">
      <c r="A63" s="7">
        <v>59</v>
      </c>
      <c r="B63" s="146" t="s">
        <v>381</v>
      </c>
      <c r="C63" s="151"/>
      <c r="D63" s="9">
        <v>1984</v>
      </c>
      <c r="E63" s="9">
        <v>132</v>
      </c>
      <c r="F63" s="148" t="s">
        <v>109</v>
      </c>
      <c r="G63" s="10" t="s">
        <v>35</v>
      </c>
      <c r="H63" s="152" t="s">
        <v>259</v>
      </c>
      <c r="I63" s="153">
        <f>[3]List1!O63</f>
        <v>9.2476851851851852E-3</v>
      </c>
      <c r="J63" s="159">
        <f>[3]List1!P63</f>
        <v>39</v>
      </c>
      <c r="K63" s="153">
        <f>[3]List1!Q63</f>
        <v>3.259259259259259E-2</v>
      </c>
      <c r="L63" s="166">
        <f>[3]List1!R63</f>
        <v>57</v>
      </c>
      <c r="M63" s="156">
        <f t="shared" si="1"/>
        <v>4.1840277777777775E-2</v>
      </c>
      <c r="N63" s="159">
        <f>RANK(M63,M5:M102,1)</f>
        <v>56</v>
      </c>
      <c r="O63" s="153">
        <f>[3]List1!U63</f>
        <v>2.2696759259259257E-2</v>
      </c>
      <c r="P63" s="159">
        <f>[3]List1!V63</f>
        <v>67</v>
      </c>
      <c r="Q63" s="143" t="s">
        <v>567</v>
      </c>
      <c r="R63" s="8">
        <v>43</v>
      </c>
      <c r="S63" s="8">
        <v>88</v>
      </c>
    </row>
    <row r="64" spans="1:19" ht="12.75" customHeight="1">
      <c r="A64" s="7">
        <v>60</v>
      </c>
      <c r="B64" s="146" t="s">
        <v>33</v>
      </c>
      <c r="C64" s="151" t="s">
        <v>34</v>
      </c>
      <c r="D64" s="9">
        <v>1980</v>
      </c>
      <c r="E64" s="9">
        <v>36</v>
      </c>
      <c r="F64" s="148" t="s">
        <v>109</v>
      </c>
      <c r="G64" s="10" t="s">
        <v>27</v>
      </c>
      <c r="H64" s="152" t="s">
        <v>258</v>
      </c>
      <c r="I64" s="153">
        <f>[3]List1!O64</f>
        <v>1.008101851851852E-2</v>
      </c>
      <c r="J64" s="159">
        <f>[3]List1!P64</f>
        <v>64</v>
      </c>
      <c r="K64" s="153">
        <f>[3]List1!Q64</f>
        <v>3.1747685185185184E-2</v>
      </c>
      <c r="L64" s="166">
        <f>[3]List1!R64</f>
        <v>51</v>
      </c>
      <c r="M64" s="156">
        <f t="shared" si="1"/>
        <v>4.1828703703703701E-2</v>
      </c>
      <c r="N64" s="159">
        <f>RANK(M64,M5:M102,1)</f>
        <v>54</v>
      </c>
      <c r="O64" s="153">
        <f>[3]List1!U64</f>
        <v>2.3032407407407408E-2</v>
      </c>
      <c r="P64" s="159">
        <f>[3]List1!V64</f>
        <v>70</v>
      </c>
      <c r="Q64" s="143" t="s">
        <v>568</v>
      </c>
      <c r="R64" s="8">
        <v>46</v>
      </c>
      <c r="S64" s="8">
        <v>87</v>
      </c>
    </row>
    <row r="65" spans="1:19" ht="12.75" customHeight="1">
      <c r="A65" s="7">
        <v>61</v>
      </c>
      <c r="B65" s="146" t="s">
        <v>449</v>
      </c>
      <c r="C65" s="151" t="s">
        <v>492</v>
      </c>
      <c r="D65" s="9">
        <v>1978</v>
      </c>
      <c r="E65" s="9">
        <v>143</v>
      </c>
      <c r="F65" s="148"/>
      <c r="G65" s="10" t="s">
        <v>29</v>
      </c>
      <c r="H65" s="152" t="s">
        <v>287</v>
      </c>
      <c r="I65" s="153">
        <f>[3]List1!O65</f>
        <v>9.7106481481481471E-3</v>
      </c>
      <c r="J65" s="159">
        <f>[3]List1!P65</f>
        <v>52</v>
      </c>
      <c r="K65" s="153">
        <f>[3]List1!Q65</f>
        <v>3.2708333333333332E-2</v>
      </c>
      <c r="L65" s="166">
        <f>[3]List1!R65</f>
        <v>58</v>
      </c>
      <c r="M65" s="156">
        <f t="shared" si="1"/>
        <v>4.2418981481481481E-2</v>
      </c>
      <c r="N65" s="159">
        <f>RANK(M65,M5:M102,1)</f>
        <v>60</v>
      </c>
      <c r="O65" s="153">
        <f>[3]List1!U65</f>
        <v>2.2569444444444444E-2</v>
      </c>
      <c r="P65" s="159">
        <f>[3]List1!V65</f>
        <v>65</v>
      </c>
      <c r="Q65" s="143" t="s">
        <v>569</v>
      </c>
    </row>
    <row r="66" spans="1:19" ht="12.75" customHeight="1">
      <c r="A66" s="7">
        <v>62</v>
      </c>
      <c r="B66" s="146" t="s">
        <v>315</v>
      </c>
      <c r="C66" s="151" t="s">
        <v>316</v>
      </c>
      <c r="D66" s="9">
        <v>1990</v>
      </c>
      <c r="E66" s="9">
        <v>136</v>
      </c>
      <c r="F66" s="148" t="s">
        <v>109</v>
      </c>
      <c r="G66" s="10" t="s">
        <v>24</v>
      </c>
      <c r="H66" s="152" t="s">
        <v>273</v>
      </c>
      <c r="I66" s="153">
        <f>[3]List1!O66</f>
        <v>1.0706018518518517E-2</v>
      </c>
      <c r="J66" s="159">
        <f>[3]List1!P66</f>
        <v>74</v>
      </c>
      <c r="K66" s="153">
        <f>[3]List1!Q66</f>
        <v>3.4224537037037032E-2</v>
      </c>
      <c r="L66" s="166">
        <f>[3]List1!R66</f>
        <v>68</v>
      </c>
      <c r="M66" s="156">
        <f t="shared" si="1"/>
        <v>4.493055555555555E-2</v>
      </c>
      <c r="N66" s="159">
        <f>RANK(M66,M5:M102,1)</f>
        <v>67</v>
      </c>
      <c r="O66" s="153">
        <f>[3]List1!U66</f>
        <v>2.0358796296296295E-2</v>
      </c>
      <c r="P66" s="159">
        <f>[3]List1!V66</f>
        <v>43</v>
      </c>
      <c r="Q66" s="143" t="s">
        <v>570</v>
      </c>
      <c r="R66" s="8">
        <v>36</v>
      </c>
      <c r="S66" s="8">
        <v>52</v>
      </c>
    </row>
    <row r="67" spans="1:19" ht="12.75" customHeight="1">
      <c r="A67" s="7">
        <v>63</v>
      </c>
      <c r="B67" s="146" t="s">
        <v>450</v>
      </c>
      <c r="C67" s="151" t="s">
        <v>493</v>
      </c>
      <c r="D67" s="9">
        <v>1978</v>
      </c>
      <c r="E67" s="9">
        <v>133</v>
      </c>
      <c r="F67" s="148" t="s">
        <v>109</v>
      </c>
      <c r="G67" s="10" t="s">
        <v>29</v>
      </c>
      <c r="H67" s="152" t="s">
        <v>288</v>
      </c>
      <c r="I67" s="153">
        <f>[3]List1!O67</f>
        <v>1.0451388888888889E-2</v>
      </c>
      <c r="J67" s="159">
        <f>[3]List1!P67</f>
        <v>70</v>
      </c>
      <c r="K67" s="153">
        <f>[3]List1!Q67</f>
        <v>3.815972222222222E-2</v>
      </c>
      <c r="L67" s="166">
        <f>[3]List1!R67</f>
        <v>82</v>
      </c>
      <c r="M67" s="156">
        <f t="shared" si="1"/>
        <v>4.8611111111111105E-2</v>
      </c>
      <c r="N67" s="159">
        <f>RANK(M67,M5:M102,1)</f>
        <v>82</v>
      </c>
      <c r="O67" s="153">
        <f>[3]List1!U67</f>
        <v>1.6782407407407406E-2</v>
      </c>
      <c r="P67" s="159">
        <f>[3]List1!V67</f>
        <v>6</v>
      </c>
      <c r="Q67" s="143" t="s">
        <v>571</v>
      </c>
      <c r="R67" s="8">
        <v>23</v>
      </c>
      <c r="S67" s="8">
        <v>51</v>
      </c>
    </row>
    <row r="68" spans="1:19" ht="12.75" customHeight="1">
      <c r="A68" s="7">
        <v>64</v>
      </c>
      <c r="B68" s="146" t="s">
        <v>291</v>
      </c>
      <c r="C68" s="151" t="s">
        <v>292</v>
      </c>
      <c r="D68" s="9">
        <v>1990</v>
      </c>
      <c r="E68" s="9">
        <v>168</v>
      </c>
      <c r="F68" s="148"/>
      <c r="G68" s="10" t="s">
        <v>24</v>
      </c>
      <c r="H68" s="152" t="s">
        <v>276</v>
      </c>
      <c r="I68" s="153">
        <f>[3]List1!O68</f>
        <v>8.3680555555555557E-3</v>
      </c>
      <c r="J68" s="159">
        <f>[3]List1!P68</f>
        <v>27</v>
      </c>
      <c r="K68" s="153">
        <f>[3]List1!Q68</f>
        <v>3.1261574074074074E-2</v>
      </c>
      <c r="L68" s="166">
        <f>[3]List1!R68</f>
        <v>48</v>
      </c>
      <c r="M68" s="156">
        <f t="shared" si="1"/>
        <v>3.9629629629629626E-2</v>
      </c>
      <c r="N68" s="159">
        <f>RANK(M68,M5:M102,1)</f>
        <v>41</v>
      </c>
      <c r="O68" s="153">
        <f>[3]List1!U68</f>
        <v>2.6226851851851852E-2</v>
      </c>
      <c r="P68" s="159">
        <f>[3]List1!V68</f>
        <v>82</v>
      </c>
      <c r="Q68" s="143" t="s">
        <v>572</v>
      </c>
    </row>
    <row r="69" spans="1:19" ht="12.75" customHeight="1">
      <c r="A69" s="7">
        <v>65</v>
      </c>
      <c r="B69" s="146" t="s">
        <v>451</v>
      </c>
      <c r="C69" s="151" t="s">
        <v>317</v>
      </c>
      <c r="D69" s="9">
        <v>1990</v>
      </c>
      <c r="E69" s="9">
        <v>152</v>
      </c>
      <c r="F69" s="148" t="s">
        <v>109</v>
      </c>
      <c r="G69" s="10" t="s">
        <v>24</v>
      </c>
      <c r="H69" s="152" t="s">
        <v>277</v>
      </c>
      <c r="I69" s="153">
        <f>[3]List1!O69</f>
        <v>1.1284722222222222E-2</v>
      </c>
      <c r="J69" s="159">
        <f>[3]List1!P69</f>
        <v>85</v>
      </c>
      <c r="K69" s="153">
        <f>[3]List1!Q69</f>
        <v>3.2256944444444449E-2</v>
      </c>
      <c r="L69" s="166">
        <f>[3]List1!R69</f>
        <v>55</v>
      </c>
      <c r="M69" s="156">
        <f t="shared" ref="M69:M102" si="2">SUM(I69,K69)</f>
        <v>4.3541666666666673E-2</v>
      </c>
      <c r="N69" s="159">
        <f>RANK(M69,M5:M102,1)</f>
        <v>63</v>
      </c>
      <c r="O69" s="153">
        <f>[3]List1!U69</f>
        <v>2.255787037037037E-2</v>
      </c>
      <c r="P69" s="159">
        <f>[3]List1!V69</f>
        <v>64</v>
      </c>
      <c r="Q69" s="143" t="s">
        <v>573</v>
      </c>
      <c r="R69" s="8">
        <v>35</v>
      </c>
      <c r="S69" s="8">
        <v>50</v>
      </c>
    </row>
    <row r="70" spans="1:19" ht="12.75" customHeight="1">
      <c r="A70" s="7">
        <v>66</v>
      </c>
      <c r="B70" s="146" t="s">
        <v>452</v>
      </c>
      <c r="C70" s="151" t="s">
        <v>316</v>
      </c>
      <c r="D70" s="9">
        <v>1993</v>
      </c>
      <c r="E70" s="9">
        <v>33</v>
      </c>
      <c r="F70" s="148" t="s">
        <v>109</v>
      </c>
      <c r="G70" s="10" t="s">
        <v>35</v>
      </c>
      <c r="H70" s="152" t="s">
        <v>260</v>
      </c>
      <c r="I70" s="153">
        <f>[3]List1!O70</f>
        <v>1.0474537037037037E-2</v>
      </c>
      <c r="J70" s="159">
        <f>[3]List1!P70</f>
        <v>71</v>
      </c>
      <c r="K70" s="153">
        <f>[3]List1!Q70</f>
        <v>3.5474537037037041E-2</v>
      </c>
      <c r="L70" s="166">
        <f>[3]List1!R70</f>
        <v>72</v>
      </c>
      <c r="M70" s="156">
        <f t="shared" si="2"/>
        <v>4.594907407407408E-2</v>
      </c>
      <c r="N70" s="159">
        <f>RANK(M70,M5:M102,1)</f>
        <v>73</v>
      </c>
      <c r="O70" s="153">
        <f>[3]List1!U70</f>
        <v>2.0393518518518519E-2</v>
      </c>
      <c r="P70" s="159">
        <f>[3]List1!V70</f>
        <v>44</v>
      </c>
      <c r="Q70" s="143" t="s">
        <v>574</v>
      </c>
      <c r="R70" s="8">
        <v>41</v>
      </c>
      <c r="S70" s="8">
        <v>86</v>
      </c>
    </row>
    <row r="71" spans="1:19" ht="12.75" customHeight="1">
      <c r="A71" s="7">
        <v>67</v>
      </c>
      <c r="B71" s="146" t="s">
        <v>453</v>
      </c>
      <c r="C71" s="151" t="s">
        <v>318</v>
      </c>
      <c r="D71" s="9">
        <v>2005</v>
      </c>
      <c r="E71" s="9">
        <v>193</v>
      </c>
      <c r="F71" s="148" t="s">
        <v>109</v>
      </c>
      <c r="G71" s="10" t="s">
        <v>32</v>
      </c>
      <c r="H71" s="152" t="s">
        <v>257</v>
      </c>
      <c r="I71" s="153">
        <f>[3]List1!O71</f>
        <v>9.7106481481481471E-3</v>
      </c>
      <c r="J71" s="159">
        <f>[3]List1!P71</f>
        <v>53</v>
      </c>
      <c r="K71" s="153">
        <f>[3]List1!Q71</f>
        <v>3.4166666666666672E-2</v>
      </c>
      <c r="L71" s="166">
        <f>[3]List1!R71</f>
        <v>67</v>
      </c>
      <c r="M71" s="156">
        <f t="shared" si="2"/>
        <v>4.387731481481482E-2</v>
      </c>
      <c r="N71" s="159">
        <f>RANK(M71,M5:M102,1)</f>
        <v>64</v>
      </c>
      <c r="O71" s="153">
        <f>[3]List1!U71</f>
        <v>2.3182870370370371E-2</v>
      </c>
      <c r="P71" s="159">
        <f>[3]List1!V71</f>
        <v>71</v>
      </c>
      <c r="Q71" s="143" t="s">
        <v>575</v>
      </c>
      <c r="R71" s="8">
        <v>50</v>
      </c>
      <c r="S71" s="8">
        <v>49</v>
      </c>
    </row>
    <row r="72" spans="1:19" ht="12.75" customHeight="1">
      <c r="A72" s="7">
        <v>68</v>
      </c>
      <c r="B72" s="146" t="s">
        <v>454</v>
      </c>
      <c r="C72" s="151" t="s">
        <v>494</v>
      </c>
      <c r="D72" s="9">
        <v>1968</v>
      </c>
      <c r="E72" s="9">
        <v>35</v>
      </c>
      <c r="F72" s="148"/>
      <c r="G72" s="10" t="s">
        <v>50</v>
      </c>
      <c r="H72" s="152" t="s">
        <v>268</v>
      </c>
      <c r="I72" s="153">
        <f>[3]List1!O72</f>
        <v>9.8611111111111104E-3</v>
      </c>
      <c r="J72" s="159">
        <f>[3]List1!P72</f>
        <v>59</v>
      </c>
      <c r="K72" s="153">
        <f>[3]List1!Q72</f>
        <v>3.2719907407407406E-2</v>
      </c>
      <c r="L72" s="166">
        <f>[3]List1!R72</f>
        <v>59</v>
      </c>
      <c r="M72" s="156">
        <f t="shared" si="2"/>
        <v>4.2581018518518518E-2</v>
      </c>
      <c r="N72" s="159">
        <f>RANK(M72,M5:M102,1)</f>
        <v>62</v>
      </c>
      <c r="O72" s="153">
        <f>[3]List1!U72</f>
        <v>2.4872685185185189E-2</v>
      </c>
      <c r="P72" s="159">
        <f>[3]List1!V72</f>
        <v>76</v>
      </c>
      <c r="Q72" s="143" t="s">
        <v>576</v>
      </c>
    </row>
    <row r="73" spans="1:19" ht="12.75" customHeight="1">
      <c r="A73" s="7">
        <v>69</v>
      </c>
      <c r="B73" s="146" t="s">
        <v>455</v>
      </c>
      <c r="C73" s="151" t="s">
        <v>313</v>
      </c>
      <c r="D73" s="9">
        <v>1979</v>
      </c>
      <c r="E73" s="9">
        <v>144</v>
      </c>
      <c r="F73" s="148"/>
      <c r="G73" s="10" t="s">
        <v>29</v>
      </c>
      <c r="H73" s="152" t="s">
        <v>504</v>
      </c>
      <c r="I73" s="153">
        <f>[3]List1!O73</f>
        <v>1.0115740740740739E-2</v>
      </c>
      <c r="J73" s="159">
        <f>[3]List1!P73</f>
        <v>67</v>
      </c>
      <c r="K73" s="153">
        <f>[3]List1!Q73</f>
        <v>3.5474537037037041E-2</v>
      </c>
      <c r="L73" s="166">
        <f>[3]List1!R73</f>
        <v>72</v>
      </c>
      <c r="M73" s="156">
        <f t="shared" si="2"/>
        <v>4.5590277777777778E-2</v>
      </c>
      <c r="N73" s="159">
        <f>RANK(M73,M5:M102,1)</f>
        <v>70</v>
      </c>
      <c r="O73" s="153">
        <f>[3]List1!U73</f>
        <v>2.2916666666666665E-2</v>
      </c>
      <c r="P73" s="159">
        <f>[3]List1!V73</f>
        <v>68</v>
      </c>
      <c r="Q73" s="143" t="s">
        <v>577</v>
      </c>
    </row>
    <row r="74" spans="1:19" ht="12.75" customHeight="1">
      <c r="A74" s="7">
        <v>70</v>
      </c>
      <c r="B74" s="146" t="s">
        <v>456</v>
      </c>
      <c r="C74" s="151" t="s">
        <v>495</v>
      </c>
      <c r="D74" s="9">
        <v>1993</v>
      </c>
      <c r="E74" s="9">
        <v>137</v>
      </c>
      <c r="F74" s="148" t="s">
        <v>109</v>
      </c>
      <c r="G74" s="10" t="s">
        <v>24</v>
      </c>
      <c r="H74" s="152" t="s">
        <v>278</v>
      </c>
      <c r="I74" s="153">
        <f>[3]List1!O74</f>
        <v>1.1550925925925926E-2</v>
      </c>
      <c r="J74" s="159">
        <f>[3]List1!P74</f>
        <v>87</v>
      </c>
      <c r="K74" s="153">
        <f>[3]List1!Q74</f>
        <v>3.4143518518518517E-2</v>
      </c>
      <c r="L74" s="166">
        <f>[3]List1!R74</f>
        <v>66</v>
      </c>
      <c r="M74" s="156">
        <f t="shared" si="2"/>
        <v>4.569444444444444E-2</v>
      </c>
      <c r="N74" s="159">
        <f>RANK(M74,M5:M102,1)</f>
        <v>72</v>
      </c>
      <c r="O74" s="153">
        <f>[3]List1!U74</f>
        <v>2.2939814814814816E-2</v>
      </c>
      <c r="P74" s="159">
        <f>[3]List1!V74</f>
        <v>69</v>
      </c>
      <c r="Q74" s="143" t="s">
        <v>578</v>
      </c>
      <c r="R74" s="8">
        <v>34</v>
      </c>
      <c r="S74" s="8">
        <v>48</v>
      </c>
    </row>
    <row r="75" spans="1:19" ht="12.75" customHeight="1">
      <c r="A75" s="7">
        <v>71</v>
      </c>
      <c r="B75" s="146" t="s">
        <v>144</v>
      </c>
      <c r="C75" s="151" t="s">
        <v>496</v>
      </c>
      <c r="D75" s="9">
        <v>1970</v>
      </c>
      <c r="E75" s="9">
        <v>198</v>
      </c>
      <c r="F75" s="148" t="s">
        <v>109</v>
      </c>
      <c r="G75" s="10" t="s">
        <v>45</v>
      </c>
      <c r="H75" s="152" t="s">
        <v>257</v>
      </c>
      <c r="I75" s="153">
        <f>[3]List1!O75</f>
        <v>1.0671296296296297E-2</v>
      </c>
      <c r="J75" s="159">
        <f>[3]List1!P75</f>
        <v>73</v>
      </c>
      <c r="K75" s="153">
        <f>[3]List1!Q75</f>
        <v>3.5891203703703703E-2</v>
      </c>
      <c r="L75" s="166">
        <f>[3]List1!R75</f>
        <v>74</v>
      </c>
      <c r="M75" s="156">
        <f t="shared" si="2"/>
        <v>4.65625E-2</v>
      </c>
      <c r="N75" s="159">
        <f>RANK(M75,M5:M102,1)</f>
        <v>77</v>
      </c>
      <c r="O75" s="153">
        <f>[3]List1!U75</f>
        <v>2.2326388888888889E-2</v>
      </c>
      <c r="P75" s="159">
        <f>[3]List1!V75</f>
        <v>62</v>
      </c>
      <c r="Q75" s="143" t="s">
        <v>579</v>
      </c>
      <c r="R75" s="8">
        <v>50</v>
      </c>
      <c r="S75" s="8">
        <v>85</v>
      </c>
    </row>
    <row r="76" spans="1:19" ht="12.75" customHeight="1">
      <c r="A76" s="7">
        <v>72</v>
      </c>
      <c r="B76" s="146" t="s">
        <v>56</v>
      </c>
      <c r="C76" s="151" t="s">
        <v>173</v>
      </c>
      <c r="D76" s="9">
        <v>1961</v>
      </c>
      <c r="E76" s="9">
        <v>154</v>
      </c>
      <c r="F76" s="148" t="s">
        <v>109</v>
      </c>
      <c r="G76" s="10" t="s">
        <v>69</v>
      </c>
      <c r="H76" s="152" t="s">
        <v>257</v>
      </c>
      <c r="I76" s="153">
        <f>[3]List1!O76</f>
        <v>9.224537037037038E-3</v>
      </c>
      <c r="J76" s="159">
        <f>[3]List1!P76</f>
        <v>38</v>
      </c>
      <c r="K76" s="153">
        <f>[3]List1!Q76</f>
        <v>3.2812500000000001E-2</v>
      </c>
      <c r="L76" s="166">
        <f>[3]List1!R76</f>
        <v>60</v>
      </c>
      <c r="M76" s="156">
        <f t="shared" si="2"/>
        <v>4.2037037037037039E-2</v>
      </c>
      <c r="N76" s="159">
        <f>RANK(M76,M5:M102,1)</f>
        <v>59</v>
      </c>
      <c r="O76" s="153">
        <f>[3]List1!U76</f>
        <v>2.7152777777777776E-2</v>
      </c>
      <c r="P76" s="159">
        <f>[3]List1!V76</f>
        <v>87</v>
      </c>
      <c r="Q76" s="143" t="s">
        <v>580</v>
      </c>
      <c r="R76" s="8">
        <v>50</v>
      </c>
      <c r="S76" s="8">
        <v>47</v>
      </c>
    </row>
    <row r="77" spans="1:19" ht="12.75" customHeight="1">
      <c r="A77" s="7">
        <v>73</v>
      </c>
      <c r="B77" s="146" t="s">
        <v>195</v>
      </c>
      <c r="C77" s="151" t="s">
        <v>31</v>
      </c>
      <c r="D77" s="9">
        <v>1967</v>
      </c>
      <c r="E77" s="9">
        <v>45</v>
      </c>
      <c r="F77" s="148" t="s">
        <v>109</v>
      </c>
      <c r="G77" s="10" t="s">
        <v>50</v>
      </c>
      <c r="H77" s="152" t="s">
        <v>269</v>
      </c>
      <c r="I77" s="153">
        <f>[3]List1!O77</f>
        <v>1.0983796296296295E-2</v>
      </c>
      <c r="J77" s="159">
        <f>[3]List1!P77</f>
        <v>79</v>
      </c>
      <c r="K77" s="153">
        <f>[3]List1!Q77</f>
        <v>3.3993055555555554E-2</v>
      </c>
      <c r="L77" s="166">
        <f>[3]List1!R77</f>
        <v>65</v>
      </c>
      <c r="M77" s="156">
        <f t="shared" si="2"/>
        <v>4.4976851851851851E-2</v>
      </c>
      <c r="N77" s="159">
        <f>RANK(M77,M5:M102,1)</f>
        <v>68</v>
      </c>
      <c r="O77" s="153">
        <f>[3]List1!U77</f>
        <v>2.4733796296296295E-2</v>
      </c>
      <c r="P77" s="159">
        <f>[3]List1!V77</f>
        <v>75</v>
      </c>
      <c r="Q77" s="143" t="s">
        <v>581</v>
      </c>
      <c r="R77" s="8">
        <v>36</v>
      </c>
      <c r="S77" s="8">
        <v>46</v>
      </c>
    </row>
    <row r="78" spans="1:19" ht="12.75" customHeight="1">
      <c r="A78" s="7">
        <v>74</v>
      </c>
      <c r="B78" s="146" t="s">
        <v>322</v>
      </c>
      <c r="C78" s="151" t="s">
        <v>323</v>
      </c>
      <c r="D78" s="9">
        <v>1972</v>
      </c>
      <c r="E78" s="9">
        <v>131</v>
      </c>
      <c r="F78" s="148" t="s">
        <v>109</v>
      </c>
      <c r="G78" s="10" t="s">
        <v>50</v>
      </c>
      <c r="H78" s="152" t="s">
        <v>270</v>
      </c>
      <c r="I78" s="153">
        <f>[3]List1!O78</f>
        <v>1.3449074074074073E-2</v>
      </c>
      <c r="J78" s="159">
        <f>[3]List1!P78</f>
        <v>94</v>
      </c>
      <c r="K78" s="153">
        <f>[3]List1!Q78</f>
        <v>3.2835648148148149E-2</v>
      </c>
      <c r="L78" s="166">
        <f>[3]List1!R78</f>
        <v>61</v>
      </c>
      <c r="M78" s="156">
        <f t="shared" si="2"/>
        <v>4.628472222222222E-2</v>
      </c>
      <c r="N78" s="159">
        <f>RANK(M78,M5:M102,1)</f>
        <v>76</v>
      </c>
      <c r="O78" s="153">
        <f>[3]List1!U78</f>
        <v>2.3599537037037037E-2</v>
      </c>
      <c r="P78" s="159">
        <f>[3]List1!V78</f>
        <v>72</v>
      </c>
      <c r="Q78" s="143" t="s">
        <v>582</v>
      </c>
      <c r="R78" s="8">
        <v>35</v>
      </c>
      <c r="S78" s="8">
        <v>45</v>
      </c>
    </row>
    <row r="79" spans="1:19" ht="12.75" customHeight="1">
      <c r="A79" s="7">
        <v>75</v>
      </c>
      <c r="B79" s="146" t="s">
        <v>457</v>
      </c>
      <c r="C79" s="151" t="s">
        <v>65</v>
      </c>
      <c r="D79" s="9">
        <v>1994</v>
      </c>
      <c r="E79" s="9">
        <v>169</v>
      </c>
      <c r="F79" s="148" t="s">
        <v>109</v>
      </c>
      <c r="G79" s="10" t="s">
        <v>42</v>
      </c>
      <c r="H79" s="152" t="s">
        <v>260</v>
      </c>
      <c r="I79" s="153">
        <f>[3]List1!O79</f>
        <v>9.6874999999999982E-3</v>
      </c>
      <c r="J79" s="159">
        <f>[3]List1!P79</f>
        <v>51</v>
      </c>
      <c r="K79" s="153">
        <f>[3]List1!Q79</f>
        <v>3.6469907407407409E-2</v>
      </c>
      <c r="L79" s="166">
        <f>[3]List1!R79</f>
        <v>77</v>
      </c>
      <c r="M79" s="156">
        <f t="shared" si="2"/>
        <v>4.6157407407407411E-2</v>
      </c>
      <c r="N79" s="159">
        <f>RANK(M79,M5:M102,1)</f>
        <v>75</v>
      </c>
      <c r="O79" s="153">
        <f>[3]List1!U79</f>
        <v>2.4166666666666666E-2</v>
      </c>
      <c r="P79" s="159">
        <f>[3]List1!V79</f>
        <v>73</v>
      </c>
      <c r="Q79" s="143" t="s">
        <v>583</v>
      </c>
      <c r="R79" s="8">
        <v>41</v>
      </c>
      <c r="S79" s="8">
        <v>84</v>
      </c>
    </row>
    <row r="80" spans="1:19" ht="12.75" customHeight="1">
      <c r="A80" s="7">
        <v>76</v>
      </c>
      <c r="B80" s="146" t="s">
        <v>92</v>
      </c>
      <c r="C80" s="151" t="s">
        <v>34</v>
      </c>
      <c r="D80" s="9">
        <v>1963</v>
      </c>
      <c r="E80" s="9">
        <v>128</v>
      </c>
      <c r="F80" s="148" t="s">
        <v>109</v>
      </c>
      <c r="G80" s="10" t="s">
        <v>69</v>
      </c>
      <c r="H80" s="152" t="s">
        <v>258</v>
      </c>
      <c r="I80" s="153">
        <f>[3]List1!O80</f>
        <v>9.4097222222222221E-3</v>
      </c>
      <c r="J80" s="159">
        <f>[3]List1!P80</f>
        <v>45</v>
      </c>
      <c r="K80" s="153">
        <f>[3]List1!Q80</f>
        <v>3.6053240740740733E-2</v>
      </c>
      <c r="L80" s="166">
        <f>[3]List1!R80</f>
        <v>76</v>
      </c>
      <c r="M80" s="156">
        <f t="shared" si="2"/>
        <v>4.5462962962962955E-2</v>
      </c>
      <c r="N80" s="159">
        <f>RANK(M80,M5:M102,1)</f>
        <v>69</v>
      </c>
      <c r="O80" s="153">
        <f>[3]List1!U80</f>
        <v>2.5127314814814811E-2</v>
      </c>
      <c r="P80" s="159">
        <f>[3]List1!V80</f>
        <v>77</v>
      </c>
      <c r="Q80" s="143" t="s">
        <v>584</v>
      </c>
      <c r="R80" s="8">
        <v>46</v>
      </c>
      <c r="S80" s="8">
        <v>44</v>
      </c>
    </row>
    <row r="81" spans="1:19" ht="12.75" customHeight="1">
      <c r="A81" s="7">
        <v>77</v>
      </c>
      <c r="B81" s="146" t="s">
        <v>458</v>
      </c>
      <c r="C81" s="151" t="s">
        <v>380</v>
      </c>
      <c r="D81" s="9">
        <v>2007</v>
      </c>
      <c r="E81" s="9">
        <v>179</v>
      </c>
      <c r="F81" s="148" t="s">
        <v>109</v>
      </c>
      <c r="G81" s="10" t="s">
        <v>32</v>
      </c>
      <c r="H81" s="152" t="s">
        <v>258</v>
      </c>
      <c r="I81" s="153">
        <f>[3]List1!O81</f>
        <v>9.7916666666666673E-3</v>
      </c>
      <c r="J81" s="159">
        <f>[3]List1!P81</f>
        <v>56</v>
      </c>
      <c r="K81" s="153">
        <f>[3]List1!Q81</f>
        <v>3.6805555555555557E-2</v>
      </c>
      <c r="L81" s="166">
        <f>[3]List1!R81</f>
        <v>79</v>
      </c>
      <c r="M81" s="156">
        <f t="shared" si="2"/>
        <v>4.659722222222222E-2</v>
      </c>
      <c r="N81" s="159">
        <f>RANK(M81,M5:M102,1)</f>
        <v>78</v>
      </c>
      <c r="O81" s="153">
        <f>[3]List1!U81</f>
        <v>2.5428240740740741E-2</v>
      </c>
      <c r="P81" s="159">
        <f>[3]List1!V81</f>
        <v>78</v>
      </c>
      <c r="Q81" s="143" t="s">
        <v>585</v>
      </c>
      <c r="R81" s="8">
        <v>46</v>
      </c>
      <c r="S81" s="8">
        <v>43</v>
      </c>
    </row>
    <row r="82" spans="1:19" ht="12.75" customHeight="1">
      <c r="A82" s="7">
        <v>78</v>
      </c>
      <c r="B82" s="146" t="s">
        <v>379</v>
      </c>
      <c r="C82" s="151" t="s">
        <v>380</v>
      </c>
      <c r="D82" s="9">
        <v>1975</v>
      </c>
      <c r="E82" s="9">
        <v>180</v>
      </c>
      <c r="F82" s="148" t="s">
        <v>109</v>
      </c>
      <c r="G82" s="10" t="s">
        <v>29</v>
      </c>
      <c r="H82" s="152" t="s">
        <v>505</v>
      </c>
      <c r="I82" s="153">
        <f>[3]List1!O82</f>
        <v>1.0034722222222221E-2</v>
      </c>
      <c r="J82" s="159">
        <f>[3]List1!P82</f>
        <v>62</v>
      </c>
      <c r="K82" s="153">
        <f>[3]List1!Q82</f>
        <v>3.5937499999999997E-2</v>
      </c>
      <c r="L82" s="166">
        <f>[3]List1!R82</f>
        <v>75</v>
      </c>
      <c r="M82" s="156">
        <f t="shared" si="2"/>
        <v>4.597222222222222E-2</v>
      </c>
      <c r="N82" s="159">
        <f>RANK(M82,M5:M102,1)</f>
        <v>74</v>
      </c>
      <c r="O82" s="153">
        <f>[3]List1!U82</f>
        <v>2.6041666666666668E-2</v>
      </c>
      <c r="P82" s="159">
        <f>[3]List1!V82</f>
        <v>80</v>
      </c>
      <c r="Q82" s="143" t="s">
        <v>586</v>
      </c>
      <c r="R82" s="8">
        <v>22</v>
      </c>
      <c r="S82" s="8">
        <v>42</v>
      </c>
    </row>
    <row r="83" spans="1:19" ht="12.75" customHeight="1">
      <c r="A83" s="7">
        <v>79</v>
      </c>
      <c r="B83" s="146" t="s">
        <v>459</v>
      </c>
      <c r="C83" s="151" t="s">
        <v>497</v>
      </c>
      <c r="D83" s="9">
        <v>1971</v>
      </c>
      <c r="E83" s="9">
        <v>196</v>
      </c>
      <c r="F83" s="148" t="s">
        <v>109</v>
      </c>
      <c r="G83" s="10" t="s">
        <v>50</v>
      </c>
      <c r="H83" s="152" t="s">
        <v>271</v>
      </c>
      <c r="I83" s="153">
        <f>[3]List1!O83</f>
        <v>1.0787037037037038E-2</v>
      </c>
      <c r="J83" s="159">
        <f>[3]List1!P83</f>
        <v>77</v>
      </c>
      <c r="K83" s="153">
        <f>[3]List1!Q83</f>
        <v>3.9641203703703706E-2</v>
      </c>
      <c r="L83" s="166">
        <f>[3]List1!R83</f>
        <v>84</v>
      </c>
      <c r="M83" s="156">
        <f t="shared" si="2"/>
        <v>5.0428240740740746E-2</v>
      </c>
      <c r="N83" s="159">
        <f>RANK(M83,M5:M102,1)</f>
        <v>83</v>
      </c>
      <c r="O83" s="153">
        <f>[3]List1!U83</f>
        <v>2.1770833333333336E-2</v>
      </c>
      <c r="P83" s="159">
        <f>[3]List1!V83</f>
        <v>58</v>
      </c>
      <c r="Q83" s="143" t="s">
        <v>587</v>
      </c>
      <c r="R83" s="8">
        <v>34</v>
      </c>
      <c r="S83" s="8">
        <v>41</v>
      </c>
    </row>
    <row r="84" spans="1:19" ht="12.75" customHeight="1">
      <c r="A84" s="7">
        <v>80</v>
      </c>
      <c r="B84" s="146" t="s">
        <v>320</v>
      </c>
      <c r="C84" s="151" t="s">
        <v>290</v>
      </c>
      <c r="D84" s="9">
        <v>1953</v>
      </c>
      <c r="E84" s="9">
        <v>34</v>
      </c>
      <c r="F84" s="148" t="s">
        <v>109</v>
      </c>
      <c r="G84" s="10" t="s">
        <v>156</v>
      </c>
      <c r="H84" s="152" t="s">
        <v>257</v>
      </c>
      <c r="I84" s="153">
        <f>[3]List1!O84</f>
        <v>1.1076388888888889E-2</v>
      </c>
      <c r="J84" s="159">
        <f>[3]List1!P84</f>
        <v>80</v>
      </c>
      <c r="K84" s="153">
        <f>[3]List1!Q84</f>
        <v>3.6828703703703704E-2</v>
      </c>
      <c r="L84" s="166">
        <f>[3]List1!R84</f>
        <v>80</v>
      </c>
      <c r="M84" s="156">
        <f t="shared" si="2"/>
        <v>4.7905092592592596E-2</v>
      </c>
      <c r="N84" s="159">
        <f>RANK(M84,M5:M102,1)</f>
        <v>79</v>
      </c>
      <c r="O84" s="153">
        <f>[3]List1!U84</f>
        <v>2.6064814814814815E-2</v>
      </c>
      <c r="P84" s="159">
        <f>[3]List1!V84</f>
        <v>81</v>
      </c>
      <c r="Q84" s="143" t="s">
        <v>588</v>
      </c>
      <c r="R84" s="8">
        <v>50</v>
      </c>
      <c r="S84" s="8">
        <v>40</v>
      </c>
    </row>
    <row r="85" spans="1:19" ht="12.75" customHeight="1">
      <c r="A85" s="7">
        <v>81</v>
      </c>
      <c r="B85" s="146" t="s">
        <v>44</v>
      </c>
      <c r="C85" s="151" t="s">
        <v>59</v>
      </c>
      <c r="D85" s="9">
        <v>1954</v>
      </c>
      <c r="E85" s="9">
        <v>170</v>
      </c>
      <c r="F85" s="148" t="s">
        <v>109</v>
      </c>
      <c r="G85" s="10" t="s">
        <v>45</v>
      </c>
      <c r="H85" s="152" t="s">
        <v>258</v>
      </c>
      <c r="I85" s="153">
        <f>[3]List1!O85</f>
        <v>1.1400462962962963E-2</v>
      </c>
      <c r="J85" s="159">
        <f>[3]List1!P85</f>
        <v>86</v>
      </c>
      <c r="K85" s="153">
        <f>[3]List1!Q85</f>
        <v>3.6597222222222218E-2</v>
      </c>
      <c r="L85" s="166">
        <f>[3]List1!R85</f>
        <v>78</v>
      </c>
      <c r="M85" s="156">
        <f t="shared" si="2"/>
        <v>4.7997685185185185E-2</v>
      </c>
      <c r="N85" s="159">
        <f>RANK(M85,M5:M102,1)</f>
        <v>81</v>
      </c>
      <c r="O85" s="153">
        <f>[3]List1!U85</f>
        <v>2.6689814814814812E-2</v>
      </c>
      <c r="P85" s="159">
        <f>[3]List1!V85</f>
        <v>85</v>
      </c>
      <c r="Q85" s="143" t="s">
        <v>589</v>
      </c>
      <c r="R85" s="8">
        <v>46</v>
      </c>
      <c r="S85" s="8">
        <v>83</v>
      </c>
    </row>
    <row r="86" spans="1:19" ht="12.75" customHeight="1">
      <c r="A86" s="7">
        <v>82</v>
      </c>
      <c r="B86" s="146" t="s">
        <v>460</v>
      </c>
      <c r="C86" s="151" t="s">
        <v>498</v>
      </c>
      <c r="D86" s="9">
        <v>2004</v>
      </c>
      <c r="E86" s="9">
        <v>194</v>
      </c>
      <c r="F86" s="148" t="s">
        <v>109</v>
      </c>
      <c r="G86" s="10" t="s">
        <v>32</v>
      </c>
      <c r="H86" s="152" t="s">
        <v>259</v>
      </c>
      <c r="I86" s="153">
        <f>[3]List1!O86</f>
        <v>9.7569444444444448E-3</v>
      </c>
      <c r="J86" s="159">
        <f>[3]List1!P86</f>
        <v>54</v>
      </c>
      <c r="K86" s="153">
        <f>[3]List1!Q86</f>
        <v>4.2905092592592592E-2</v>
      </c>
      <c r="L86" s="166">
        <f>[3]List1!R86</f>
        <v>88</v>
      </c>
      <c r="M86" s="156">
        <f t="shared" si="2"/>
        <v>5.2662037037037035E-2</v>
      </c>
      <c r="N86" s="159">
        <f>RANK(M86,M5:M102,1)</f>
        <v>86</v>
      </c>
      <c r="O86" s="153">
        <f>[3]List1!U86</f>
        <v>2.2141203703703705E-2</v>
      </c>
      <c r="P86" s="159">
        <f>[3]List1!V86</f>
        <v>60</v>
      </c>
      <c r="Q86" s="143" t="s">
        <v>590</v>
      </c>
      <c r="R86" s="8">
        <v>43</v>
      </c>
      <c r="S86" s="8">
        <v>39</v>
      </c>
    </row>
    <row r="87" spans="1:19" ht="12.75" customHeight="1">
      <c r="A87" s="7">
        <v>83</v>
      </c>
      <c r="B87" s="146" t="s">
        <v>171</v>
      </c>
      <c r="C87" s="151" t="s">
        <v>490</v>
      </c>
      <c r="D87" s="9">
        <v>1968</v>
      </c>
      <c r="E87" s="9">
        <v>140</v>
      </c>
      <c r="F87" s="148"/>
      <c r="G87" s="10" t="s">
        <v>50</v>
      </c>
      <c r="H87" s="152" t="s">
        <v>272</v>
      </c>
      <c r="I87" s="153">
        <f>[3]List1!O87</f>
        <v>1.0659722222222221E-2</v>
      </c>
      <c r="J87" s="159">
        <f>[3]List1!P87</f>
        <v>72</v>
      </c>
      <c r="K87" s="153">
        <f>[3]List1!Q87</f>
        <v>3.4942129629629629E-2</v>
      </c>
      <c r="L87" s="166">
        <f>[3]List1!R87</f>
        <v>70</v>
      </c>
      <c r="M87" s="156">
        <f t="shared" si="2"/>
        <v>4.5601851851851852E-2</v>
      </c>
      <c r="N87" s="159">
        <f>RANK(M87,M5:M102,1)</f>
        <v>71</v>
      </c>
      <c r="O87" s="153">
        <f>[3]List1!U87</f>
        <v>2.9710648148148149E-2</v>
      </c>
      <c r="P87" s="159">
        <f>[3]List1!V87</f>
        <v>92</v>
      </c>
      <c r="Q87" s="143" t="s">
        <v>591</v>
      </c>
    </row>
    <row r="88" spans="1:19" ht="12.75" customHeight="1">
      <c r="A88" s="7">
        <v>84</v>
      </c>
      <c r="B88" s="146" t="s">
        <v>461</v>
      </c>
      <c r="C88" s="151" t="s">
        <v>499</v>
      </c>
      <c r="D88" s="9">
        <v>2003</v>
      </c>
      <c r="E88" s="9">
        <v>138</v>
      </c>
      <c r="F88" s="148" t="s">
        <v>109</v>
      </c>
      <c r="G88" s="10" t="s">
        <v>47</v>
      </c>
      <c r="H88" s="152" t="s">
        <v>268</v>
      </c>
      <c r="I88" s="153">
        <f>[3]List1!O88</f>
        <v>1.2164351851851852E-2</v>
      </c>
      <c r="J88" s="159">
        <f>[3]List1!P88</f>
        <v>89</v>
      </c>
      <c r="K88" s="153">
        <f>[3]List1!Q88</f>
        <v>4.1493055555555561E-2</v>
      </c>
      <c r="L88" s="166">
        <f>[3]List1!R88</f>
        <v>86</v>
      </c>
      <c r="M88" s="156">
        <f t="shared" si="2"/>
        <v>5.3657407407407411E-2</v>
      </c>
      <c r="N88" s="159">
        <f>RANK(M88,M5:M102,1)</f>
        <v>87</v>
      </c>
      <c r="O88" s="153">
        <f>[3]List1!U88</f>
        <v>2.2627314814814819E-2</v>
      </c>
      <c r="P88" s="159">
        <f>[3]List1!V88</f>
        <v>66</v>
      </c>
      <c r="Q88" s="143" t="s">
        <v>592</v>
      </c>
      <c r="R88" s="8">
        <v>39</v>
      </c>
      <c r="S88" s="8">
        <v>38</v>
      </c>
    </row>
    <row r="89" spans="1:19" ht="12.75" customHeight="1">
      <c r="A89" s="7">
        <v>85</v>
      </c>
      <c r="B89" s="146" t="s">
        <v>291</v>
      </c>
      <c r="C89" s="151" t="s">
        <v>292</v>
      </c>
      <c r="D89" s="9">
        <v>1962</v>
      </c>
      <c r="E89" s="9">
        <v>167</v>
      </c>
      <c r="F89" s="148"/>
      <c r="G89" s="10" t="s">
        <v>69</v>
      </c>
      <c r="H89" s="152" t="s">
        <v>259</v>
      </c>
      <c r="I89" s="153">
        <f>[3]List1!O89</f>
        <v>1.1145833333333334E-2</v>
      </c>
      <c r="J89" s="159">
        <f>[3]List1!P89</f>
        <v>83</v>
      </c>
      <c r="K89" s="153">
        <f>[3]List1!Q89</f>
        <v>3.6840277777777777E-2</v>
      </c>
      <c r="L89" s="166">
        <f>[3]List1!R89</f>
        <v>81</v>
      </c>
      <c r="M89" s="156">
        <f t="shared" si="2"/>
        <v>4.7986111111111111E-2</v>
      </c>
      <c r="N89" s="159">
        <f>RANK(M89,M5:M102,1)</f>
        <v>80</v>
      </c>
      <c r="O89" s="153">
        <f>[3]List1!U89</f>
        <v>0.03</v>
      </c>
      <c r="P89" s="159">
        <f>[3]List1!V89</f>
        <v>93</v>
      </c>
      <c r="Q89" s="143" t="s">
        <v>593</v>
      </c>
    </row>
    <row r="90" spans="1:19" ht="12.75" customHeight="1">
      <c r="A90" s="7">
        <v>86</v>
      </c>
      <c r="B90" s="146" t="s">
        <v>142</v>
      </c>
      <c r="C90" s="151" t="s">
        <v>63</v>
      </c>
      <c r="D90" s="9">
        <v>1959</v>
      </c>
      <c r="E90" s="9">
        <v>184</v>
      </c>
      <c r="F90" s="138" t="s">
        <v>109</v>
      </c>
      <c r="G90" s="10" t="s">
        <v>69</v>
      </c>
      <c r="H90" s="152" t="s">
        <v>260</v>
      </c>
      <c r="I90" s="153">
        <f>[3]List1!O90</f>
        <v>1.5381944444444443E-2</v>
      </c>
      <c r="J90" s="159">
        <f>[3]List1!P90</f>
        <v>96</v>
      </c>
      <c r="K90" s="153">
        <f>[3]List1!Q90</f>
        <v>3.5231481481481482E-2</v>
      </c>
      <c r="L90" s="166">
        <f>[3]List1!R90</f>
        <v>71</v>
      </c>
      <c r="M90" s="156">
        <f t="shared" si="2"/>
        <v>5.0613425925925923E-2</v>
      </c>
      <c r="N90" s="159">
        <f>RANK(M90,M5:M102,1)</f>
        <v>84</v>
      </c>
      <c r="O90" s="153">
        <f>[3]List1!U90</f>
        <v>2.9143518518518517E-2</v>
      </c>
      <c r="P90" s="159">
        <f>[3]List1!V90</f>
        <v>90</v>
      </c>
      <c r="Q90" s="143" t="s">
        <v>594</v>
      </c>
      <c r="R90" s="8">
        <v>43</v>
      </c>
      <c r="S90" s="8">
        <v>37</v>
      </c>
    </row>
    <row r="91" spans="1:19" ht="12.75" customHeight="1">
      <c r="A91" s="7">
        <v>87</v>
      </c>
      <c r="B91" s="146" t="s">
        <v>462</v>
      </c>
      <c r="C91" s="151" t="s">
        <v>378</v>
      </c>
      <c r="D91" s="9">
        <v>1975</v>
      </c>
      <c r="E91" s="9">
        <v>185</v>
      </c>
      <c r="F91" s="138"/>
      <c r="G91" s="10" t="s">
        <v>27</v>
      </c>
      <c r="H91" s="152" t="s">
        <v>259</v>
      </c>
      <c r="I91" s="153">
        <f>[3]List1!O91</f>
        <v>1.2974537037037036E-2</v>
      </c>
      <c r="J91" s="159">
        <f>[3]List1!P91</f>
        <v>92</v>
      </c>
      <c r="K91" s="153">
        <f>[3]List1!Q91</f>
        <v>4.1041666666666664E-2</v>
      </c>
      <c r="L91" s="166">
        <f>[3]List1!R91</f>
        <v>85</v>
      </c>
      <c r="M91" s="156">
        <f t="shared" si="2"/>
        <v>5.4016203703703698E-2</v>
      </c>
      <c r="N91" s="159">
        <f>RANK(M91,M5:M102,1)</f>
        <v>89</v>
      </c>
      <c r="O91" s="153">
        <f>[3]List1!U91</f>
        <v>2.6539351851851852E-2</v>
      </c>
      <c r="P91" s="159">
        <f>[3]List1!V91</f>
        <v>83</v>
      </c>
      <c r="Q91" s="143" t="s">
        <v>595</v>
      </c>
    </row>
    <row r="92" spans="1:19" ht="12.75" customHeight="1">
      <c r="A92" s="7">
        <v>88</v>
      </c>
      <c r="B92" s="146" t="s">
        <v>280</v>
      </c>
      <c r="C92" s="151" t="s">
        <v>281</v>
      </c>
      <c r="D92" s="9">
        <v>1977</v>
      </c>
      <c r="E92" s="9">
        <v>177</v>
      </c>
      <c r="F92" s="138" t="s">
        <v>109</v>
      </c>
      <c r="G92" s="10" t="s">
        <v>29</v>
      </c>
      <c r="H92" s="152" t="s">
        <v>506</v>
      </c>
      <c r="I92" s="153">
        <f>[3]List1!O92</f>
        <v>1.247685185185185E-2</v>
      </c>
      <c r="J92" s="159">
        <f>[3]List1!P92</f>
        <v>90</v>
      </c>
      <c r="K92" s="153">
        <f>[3]List1!Q92</f>
        <v>4.1516203703703701E-2</v>
      </c>
      <c r="L92" s="166">
        <f>[3]List1!R92</f>
        <v>87</v>
      </c>
      <c r="M92" s="156">
        <f t="shared" si="2"/>
        <v>5.3993055555555551E-2</v>
      </c>
      <c r="N92" s="159">
        <f>RANK(M92,M5:M102,1)</f>
        <v>88</v>
      </c>
      <c r="O92" s="153">
        <f>[3]List1!U92</f>
        <v>2.6574074074074073E-2</v>
      </c>
      <c r="P92" s="159">
        <f>[3]List1!V92</f>
        <v>84</v>
      </c>
      <c r="Q92" s="143" t="s">
        <v>596</v>
      </c>
      <c r="R92" s="8">
        <v>21</v>
      </c>
      <c r="S92" s="8">
        <v>36</v>
      </c>
    </row>
    <row r="93" spans="1:19" ht="12.75" customHeight="1">
      <c r="A93" s="7">
        <v>89</v>
      </c>
      <c r="B93" s="146" t="s">
        <v>383</v>
      </c>
      <c r="C93" s="151" t="s">
        <v>500</v>
      </c>
      <c r="D93" s="9">
        <v>1981</v>
      </c>
      <c r="E93" s="9">
        <v>146</v>
      </c>
      <c r="F93" s="138"/>
      <c r="G93" s="10" t="s">
        <v>27</v>
      </c>
      <c r="H93" s="152" t="s">
        <v>260</v>
      </c>
      <c r="I93" s="153">
        <f>[3]List1!O93</f>
        <v>8.6226851851851846E-3</v>
      </c>
      <c r="J93" s="159">
        <f>[3]List1!P93</f>
        <v>34</v>
      </c>
      <c r="K93" s="153">
        <f>[3]List1!Q93</f>
        <v>4.3344907407407408E-2</v>
      </c>
      <c r="L93" s="166">
        <f>[3]List1!R93</f>
        <v>89</v>
      </c>
      <c r="M93" s="156">
        <f t="shared" si="2"/>
        <v>5.1967592592592593E-2</v>
      </c>
      <c r="N93" s="159">
        <f>RANK(M93,M5:M102,1)</f>
        <v>85</v>
      </c>
      <c r="O93" s="153">
        <f>[3]List1!U93</f>
        <v>3.1284722222222221E-2</v>
      </c>
      <c r="P93" s="159">
        <f>[3]List1!V93</f>
        <v>95</v>
      </c>
      <c r="Q93" s="143" t="s">
        <v>597</v>
      </c>
    </row>
    <row r="94" spans="1:19" ht="12.75" customHeight="1">
      <c r="A94" s="7">
        <v>90</v>
      </c>
      <c r="B94" s="146" t="s">
        <v>463</v>
      </c>
      <c r="C94" s="151" t="s">
        <v>499</v>
      </c>
      <c r="D94" s="9">
        <v>1997</v>
      </c>
      <c r="E94" s="9">
        <v>187</v>
      </c>
      <c r="F94" s="138" t="s">
        <v>109</v>
      </c>
      <c r="G94" s="10" t="s">
        <v>47</v>
      </c>
      <c r="H94" s="152" t="s">
        <v>269</v>
      </c>
      <c r="I94" s="153">
        <f>[3]List1!O94</f>
        <v>1.1817129629629629E-2</v>
      </c>
      <c r="J94" s="159">
        <f>[3]List1!P94</f>
        <v>88</v>
      </c>
      <c r="K94" s="153">
        <f>[3]List1!Q94</f>
        <v>4.6770833333333338E-2</v>
      </c>
      <c r="L94" s="166">
        <f>[3]List1!R94</f>
        <v>93</v>
      </c>
      <c r="M94" s="156">
        <f t="shared" si="2"/>
        <v>5.8587962962962967E-2</v>
      </c>
      <c r="N94" s="159">
        <f>RANK(M94,M5:M102,1)</f>
        <v>93</v>
      </c>
      <c r="O94" s="153">
        <f>[3]List1!U94</f>
        <v>2.5486111111111112E-2</v>
      </c>
      <c r="P94" s="159">
        <f>[3]List1!V94</f>
        <v>79</v>
      </c>
      <c r="Q94" s="143" t="s">
        <v>598</v>
      </c>
      <c r="R94" s="8">
        <v>38</v>
      </c>
      <c r="S94" s="8">
        <v>35</v>
      </c>
    </row>
    <row r="95" spans="1:19" ht="12.75" customHeight="1">
      <c r="A95" s="7">
        <v>91</v>
      </c>
      <c r="B95" s="146" t="s">
        <v>464</v>
      </c>
      <c r="C95" s="151" t="s">
        <v>499</v>
      </c>
      <c r="D95" s="9">
        <v>1994</v>
      </c>
      <c r="E95" s="9">
        <v>139</v>
      </c>
      <c r="F95" s="138" t="s">
        <v>109</v>
      </c>
      <c r="G95" s="10" t="s">
        <v>47</v>
      </c>
      <c r="H95" s="152" t="s">
        <v>270</v>
      </c>
      <c r="I95" s="153">
        <f>[3]List1!O95</f>
        <v>1.2488425925925925E-2</v>
      </c>
      <c r="J95" s="159">
        <f>[3]List1!P95</f>
        <v>91</v>
      </c>
      <c r="K95" s="153">
        <f>[3]List1!Q95</f>
        <v>4.5138888888888888E-2</v>
      </c>
      <c r="L95" s="166">
        <f>[3]List1!R95</f>
        <v>91</v>
      </c>
      <c r="M95" s="156">
        <f t="shared" si="2"/>
        <v>5.7627314814814812E-2</v>
      </c>
      <c r="N95" s="159">
        <f>RANK(M95,M5:M102,1)</f>
        <v>91</v>
      </c>
      <c r="O95" s="153">
        <f>[3]List1!U95</f>
        <v>2.7418981481481482E-2</v>
      </c>
      <c r="P95" s="159">
        <f>[3]List1!V95</f>
        <v>88</v>
      </c>
      <c r="Q95" s="143" t="s">
        <v>599</v>
      </c>
      <c r="R95" s="8">
        <v>37</v>
      </c>
      <c r="S95" s="8">
        <v>34</v>
      </c>
    </row>
    <row r="96" spans="1:19" ht="12.75" customHeight="1">
      <c r="A96" s="7">
        <v>92</v>
      </c>
      <c r="B96" s="146" t="s">
        <v>465</v>
      </c>
      <c r="C96" s="154" t="s">
        <v>501</v>
      </c>
      <c r="D96" s="155">
        <v>2004</v>
      </c>
      <c r="E96" s="155">
        <v>158</v>
      </c>
      <c r="F96" s="138" t="s">
        <v>109</v>
      </c>
      <c r="G96" s="145" t="s">
        <v>40</v>
      </c>
      <c r="H96" s="145" t="s">
        <v>257</v>
      </c>
      <c r="I96" s="153">
        <f>[3]List1!O96</f>
        <v>1.3819444444444443E-2</v>
      </c>
      <c r="J96" s="159">
        <f>[3]List1!P96</f>
        <v>95</v>
      </c>
      <c r="K96" s="153">
        <f>[3]List1!Q96</f>
        <v>4.5173611111111116E-2</v>
      </c>
      <c r="L96" s="166">
        <f>[3]List1!R96</f>
        <v>92</v>
      </c>
      <c r="M96" s="156">
        <f t="shared" si="2"/>
        <v>5.8993055555555562E-2</v>
      </c>
      <c r="N96" s="159">
        <f>RANK(M96,M5:M102,1)</f>
        <v>94</v>
      </c>
      <c r="O96" s="153">
        <f>[3]List1!U96</f>
        <v>2.6875E-2</v>
      </c>
      <c r="P96" s="159">
        <f>[3]List1!V96</f>
        <v>86</v>
      </c>
      <c r="Q96" s="143" t="s">
        <v>600</v>
      </c>
      <c r="R96" s="8">
        <v>50</v>
      </c>
      <c r="S96" s="8">
        <v>82</v>
      </c>
    </row>
    <row r="97" spans="1:19" ht="12.75" customHeight="1">
      <c r="A97" s="7">
        <v>93</v>
      </c>
      <c r="B97" s="146" t="s">
        <v>466</v>
      </c>
      <c r="C97" s="151" t="s">
        <v>316</v>
      </c>
      <c r="D97" s="9">
        <v>1979</v>
      </c>
      <c r="E97" s="9">
        <v>47</v>
      </c>
      <c r="F97" s="138" t="s">
        <v>109</v>
      </c>
      <c r="G97" s="10" t="s">
        <v>29</v>
      </c>
      <c r="H97" s="152" t="s">
        <v>507</v>
      </c>
      <c r="I97" s="153">
        <f>[3]List1!O97</f>
        <v>1.0787037037037038E-2</v>
      </c>
      <c r="J97" s="159">
        <f>[3]List1!P97</f>
        <v>78</v>
      </c>
      <c r="K97" s="153">
        <f>[3]List1!Q97</f>
        <v>4.760416666666667E-2</v>
      </c>
      <c r="L97" s="166">
        <f>[3]List1!R97</f>
        <v>94</v>
      </c>
      <c r="M97" s="156">
        <f t="shared" si="2"/>
        <v>5.8391203703703709E-2</v>
      </c>
      <c r="N97" s="159">
        <f>RANK(M97,M5:M102,1)</f>
        <v>92</v>
      </c>
      <c r="O97" s="153">
        <f>[3]List1!U97</f>
        <v>2.7557870370370368E-2</v>
      </c>
      <c r="P97" s="159">
        <f>[3]List1!V97</f>
        <v>89</v>
      </c>
      <c r="Q97" s="143" t="s">
        <v>601</v>
      </c>
      <c r="R97" s="8">
        <v>20</v>
      </c>
      <c r="S97" s="8">
        <v>33</v>
      </c>
    </row>
    <row r="98" spans="1:19" ht="12.75" customHeight="1">
      <c r="A98" s="7">
        <v>94</v>
      </c>
      <c r="B98" s="146" t="s">
        <v>467</v>
      </c>
      <c r="C98" s="151" t="s">
        <v>65</v>
      </c>
      <c r="D98" s="9">
        <v>1996</v>
      </c>
      <c r="E98" s="9">
        <v>188</v>
      </c>
      <c r="F98" s="138" t="s">
        <v>109</v>
      </c>
      <c r="G98" s="10" t="s">
        <v>47</v>
      </c>
      <c r="H98" s="152" t="s">
        <v>271</v>
      </c>
      <c r="I98" s="153">
        <f>[3]List1!O98</f>
        <v>1.1099537037037036E-2</v>
      </c>
      <c r="J98" s="159">
        <f>[3]List1!P98</f>
        <v>81</v>
      </c>
      <c r="K98" s="153">
        <f>[3]List1!Q98</f>
        <v>4.5011574074074072E-2</v>
      </c>
      <c r="L98" s="166">
        <f>[3]List1!R98</f>
        <v>90</v>
      </c>
      <c r="M98" s="156">
        <f t="shared" si="2"/>
        <v>5.6111111111111112E-2</v>
      </c>
      <c r="N98" s="159">
        <f>RANK(M98,M5:M102,1)</f>
        <v>90</v>
      </c>
      <c r="O98" s="153">
        <f>[3]List1!U98</f>
        <v>3.0324074074074073E-2</v>
      </c>
      <c r="P98" s="159">
        <f>[3]List1!V98</f>
        <v>94</v>
      </c>
      <c r="Q98" s="143" t="s">
        <v>602</v>
      </c>
      <c r="R98" s="8">
        <v>36</v>
      </c>
      <c r="S98" s="8">
        <v>32</v>
      </c>
    </row>
    <row r="99" spans="1:19" ht="12.75" customHeight="1">
      <c r="A99" s="7">
        <v>95</v>
      </c>
      <c r="B99" s="146" t="s">
        <v>468</v>
      </c>
      <c r="C99" s="151" t="s">
        <v>65</v>
      </c>
      <c r="D99" s="9">
        <v>1990</v>
      </c>
      <c r="E99" s="9">
        <v>189</v>
      </c>
      <c r="F99" s="138" t="s">
        <v>109</v>
      </c>
      <c r="G99" s="10" t="s">
        <v>24</v>
      </c>
      <c r="H99" s="152" t="s">
        <v>279</v>
      </c>
      <c r="I99" s="153">
        <f>[3]List1!O99</f>
        <v>9.8495370370370369E-3</v>
      </c>
      <c r="J99" s="159">
        <f>[3]List1!P99</f>
        <v>58</v>
      </c>
      <c r="K99" s="153">
        <f>[3]List1!Q99</f>
        <v>5.2094907407407409E-2</v>
      </c>
      <c r="L99" s="166">
        <f>[3]List1!R99</f>
        <v>97</v>
      </c>
      <c r="M99" s="156">
        <f t="shared" si="2"/>
        <v>6.1944444444444448E-2</v>
      </c>
      <c r="N99" s="159">
        <f>RANK(M99,M5:M102,1)</f>
        <v>96</v>
      </c>
      <c r="O99" s="153">
        <f>[3]List1!U99</f>
        <v>2.931712962962963E-2</v>
      </c>
      <c r="P99" s="159">
        <f>[3]List1!V99</f>
        <v>91</v>
      </c>
      <c r="Q99" s="143" t="s">
        <v>603</v>
      </c>
      <c r="R99" s="8">
        <v>33</v>
      </c>
      <c r="S99" s="8">
        <v>31</v>
      </c>
    </row>
    <row r="100" spans="1:19" ht="12.75" customHeight="1">
      <c r="A100" s="7">
        <v>96</v>
      </c>
      <c r="B100" s="146" t="s">
        <v>469</v>
      </c>
      <c r="C100" s="151" t="s">
        <v>502</v>
      </c>
      <c r="D100" s="9">
        <v>1970</v>
      </c>
      <c r="E100" s="9">
        <v>190</v>
      </c>
      <c r="F100" s="138" t="s">
        <v>109</v>
      </c>
      <c r="G100" s="10" t="s">
        <v>50</v>
      </c>
      <c r="H100" s="152" t="s">
        <v>273</v>
      </c>
      <c r="I100" s="153">
        <f>[3]List1!O100</f>
        <v>1.0729166666666665E-2</v>
      </c>
      <c r="J100" s="159">
        <f>[3]List1!P100</f>
        <v>75</v>
      </c>
      <c r="K100" s="153">
        <f>[3]List1!Q100</f>
        <v>4.880787037037037E-2</v>
      </c>
      <c r="L100" s="166">
        <f>[3]List1!R100</f>
        <v>95</v>
      </c>
      <c r="M100" s="156">
        <f t="shared" si="2"/>
        <v>5.9537037037037034E-2</v>
      </c>
      <c r="N100" s="159">
        <f>RANK(M100,M5:M102,1)</f>
        <v>95</v>
      </c>
      <c r="O100" s="153">
        <f>[3]List1!U100</f>
        <v>3.5451388888888886E-2</v>
      </c>
      <c r="P100" s="159">
        <f>[3]List1!V100</f>
        <v>97</v>
      </c>
      <c r="Q100" s="143" t="s">
        <v>604</v>
      </c>
      <c r="R100" s="8">
        <v>33</v>
      </c>
      <c r="S100" s="8">
        <v>30</v>
      </c>
    </row>
    <row r="101" spans="1:19" ht="12.75" customHeight="1">
      <c r="A101" s="7">
        <v>97</v>
      </c>
      <c r="B101" s="146" t="s">
        <v>324</v>
      </c>
      <c r="C101" s="151" t="s">
        <v>143</v>
      </c>
      <c r="D101" s="9">
        <v>1960</v>
      </c>
      <c r="E101" s="9">
        <v>43</v>
      </c>
      <c r="F101" s="10" t="s">
        <v>109</v>
      </c>
      <c r="G101" s="10" t="s">
        <v>45</v>
      </c>
      <c r="H101" s="152" t="s">
        <v>259</v>
      </c>
      <c r="I101" s="153">
        <f>[3]List1!O101</f>
        <v>1.3159722222222222E-2</v>
      </c>
      <c r="J101" s="159">
        <f>[3]List1!P101</f>
        <v>93</v>
      </c>
      <c r="K101" s="153">
        <f>[3]List1!Q101</f>
        <v>5.0486111111111114E-2</v>
      </c>
      <c r="L101" s="166">
        <f>[3]List1!R101</f>
        <v>96</v>
      </c>
      <c r="M101" s="156">
        <f t="shared" si="2"/>
        <v>6.3645833333333332E-2</v>
      </c>
      <c r="N101" s="159">
        <f>RANK(M101,M5:M102,1)</f>
        <v>97</v>
      </c>
      <c r="O101" s="153">
        <f>[3]List1!U101</f>
        <v>3.1863425925925927E-2</v>
      </c>
      <c r="P101" s="159">
        <f>[3]List1!V101</f>
        <v>96</v>
      </c>
      <c r="Q101" s="143" t="s">
        <v>605</v>
      </c>
      <c r="R101" s="8">
        <v>43</v>
      </c>
      <c r="S101" s="8">
        <v>81</v>
      </c>
    </row>
    <row r="102" spans="1:19" ht="12.75" customHeight="1">
      <c r="A102" s="7">
        <v>98</v>
      </c>
      <c r="B102" s="146" t="s">
        <v>470</v>
      </c>
      <c r="C102" s="151" t="s">
        <v>503</v>
      </c>
      <c r="D102" s="9">
        <v>1977</v>
      </c>
      <c r="E102" s="9">
        <v>42</v>
      </c>
      <c r="F102" s="10" t="s">
        <v>109</v>
      </c>
      <c r="G102" s="10" t="s">
        <v>29</v>
      </c>
      <c r="H102" s="152" t="s">
        <v>508</v>
      </c>
      <c r="I102" s="153">
        <f>[3]List1!O102</f>
        <v>1.622685185185185E-2</v>
      </c>
      <c r="J102" s="159">
        <f>[3]List1!P102</f>
        <v>97</v>
      </c>
      <c r="K102" s="153">
        <f>[3]List1!Q102</f>
        <v>6.0497685185185189E-2</v>
      </c>
      <c r="L102" s="166">
        <f>[3]List1!R102</f>
        <v>98</v>
      </c>
      <c r="M102" s="156">
        <f t="shared" si="2"/>
        <v>7.6724537037037036E-2</v>
      </c>
      <c r="N102" s="159">
        <f>RANK(M102,M5:M102,1)</f>
        <v>98</v>
      </c>
      <c r="O102" s="153">
        <f>[3]List1!U102</f>
        <v>4.040509259259259E-2</v>
      </c>
      <c r="P102" s="159">
        <f>[3]List1!V102</f>
        <v>98</v>
      </c>
      <c r="Q102" s="143" t="s">
        <v>606</v>
      </c>
      <c r="R102" s="8">
        <v>19</v>
      </c>
      <c r="S102" s="8">
        <v>29</v>
      </c>
    </row>
    <row r="103" spans="1:19" ht="12.75" customHeight="1">
      <c r="A103" s="7">
        <v>99</v>
      </c>
      <c r="B103" s="146" t="s">
        <v>471</v>
      </c>
      <c r="C103" s="151" t="s">
        <v>65</v>
      </c>
      <c r="D103" s="9">
        <v>1968</v>
      </c>
      <c r="E103" s="9">
        <v>191</v>
      </c>
      <c r="F103" s="10" t="s">
        <v>109</v>
      </c>
      <c r="G103" s="10" t="s">
        <v>50</v>
      </c>
      <c r="H103" s="152" t="s">
        <v>293</v>
      </c>
      <c r="I103" s="153">
        <f>[3]List1!O103</f>
        <v>0</v>
      </c>
      <c r="K103" s="153"/>
      <c r="M103" s="156"/>
      <c r="O103" s="153"/>
      <c r="Q103" s="143">
        <v>0</v>
      </c>
    </row>
    <row r="104" spans="1:19" ht="12.75" customHeight="1">
      <c r="I104" s="153"/>
      <c r="M104" s="156"/>
    </row>
    <row r="105" spans="1:19" ht="12.75" customHeight="1">
      <c r="I105" s="153"/>
      <c r="M105" s="147"/>
    </row>
    <row r="106" spans="1:19" ht="12.75" customHeight="1">
      <c r="I106" s="153"/>
      <c r="M106" s="147"/>
    </row>
    <row r="107" spans="1:19" ht="12.75" customHeight="1">
      <c r="I107" s="153"/>
      <c r="M107" s="147"/>
    </row>
    <row r="108" spans="1:19" ht="12.75" customHeight="1">
      <c r="I108" s="153"/>
      <c r="M108" s="147"/>
    </row>
    <row r="109" spans="1:19" ht="12.75" customHeight="1">
      <c r="I109" s="153"/>
    </row>
    <row r="110" spans="1:19" ht="12.75" customHeight="1">
      <c r="I110" s="153"/>
    </row>
    <row r="111" spans="1:19" ht="12.75" customHeight="1">
      <c r="I111" s="153"/>
    </row>
    <row r="112" spans="1:19" ht="12.75" customHeight="1">
      <c r="I112" s="153"/>
    </row>
    <row r="113" spans="9:9" ht="12.75" customHeight="1">
      <c r="I113" s="153"/>
    </row>
    <row r="114" spans="9:9" ht="12.75" customHeight="1">
      <c r="I114" s="153"/>
    </row>
    <row r="115" spans="9:9" ht="12.75" customHeight="1">
      <c r="I115" s="153"/>
    </row>
    <row r="116" spans="9:9" ht="12.75" customHeight="1">
      <c r="I116" s="153"/>
    </row>
    <row r="117" spans="9:9" ht="12.75" customHeight="1">
      <c r="I117" s="153"/>
    </row>
    <row r="118" spans="9:9" ht="12.75" customHeight="1">
      <c r="I118" s="153"/>
    </row>
    <row r="119" spans="9:9" ht="12.75" customHeight="1">
      <c r="I119" s="153"/>
    </row>
    <row r="120" spans="9:9" ht="12.75" customHeight="1">
      <c r="I120" s="153"/>
    </row>
  </sheetData>
  <sheetProtection selectLockedCells="1" selectUnlockedCells="1"/>
  <mergeCells count="2">
    <mergeCell ref="A1:Q1"/>
    <mergeCell ref="A2:Q2"/>
  </mergeCells>
  <pageMargins left="0.59055118110236215" right="0.5118110236220472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5"/>
  <sheetViews>
    <sheetView workbookViewId="0">
      <selection sqref="A1:Q1"/>
    </sheetView>
  </sheetViews>
  <sheetFormatPr defaultColWidth="8.81640625" defaultRowHeight="12.75" customHeight="1"/>
  <cols>
    <col min="1" max="1" width="4.26953125" style="11" customWidth="1"/>
    <col min="2" max="2" width="17.7265625" customWidth="1"/>
    <col min="3" max="3" width="19.2695312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3.7265625" style="10" customWidth="1"/>
    <col min="9" max="9" width="9.1796875" customWidth="1"/>
    <col min="10" max="10" width="3.7265625" style="9" customWidth="1"/>
    <col min="11" max="11" width="10.453125" customWidth="1"/>
    <col min="12" max="12" width="3.7265625" style="9" customWidth="1"/>
    <col min="13" max="13" width="11.453125" bestFit="1" customWidth="1"/>
    <col min="14" max="14" width="3.453125" style="9" customWidth="1"/>
    <col min="15" max="15" width="11" customWidth="1"/>
    <col min="16" max="16" width="3" style="9" customWidth="1"/>
    <col min="17" max="17" width="10.7265625" style="11" customWidth="1"/>
    <col min="18" max="19" width="4.26953125" style="8" customWidth="1"/>
  </cols>
  <sheetData>
    <row r="1" spans="1:19" ht="15" customHeight="1">
      <c r="A1" s="181" t="s">
        <v>685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9" ht="15" customHeight="1">
      <c r="A2" s="181" t="s">
        <v>294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9" ht="15" customHeight="1">
      <c r="A3" s="14"/>
      <c r="D3"/>
      <c r="F3" s="13"/>
      <c r="G3" s="12"/>
      <c r="H3" s="12"/>
      <c r="J3"/>
      <c r="L3"/>
      <c r="N3"/>
      <c r="P3"/>
      <c r="Q3" s="12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2" t="s">
        <v>4</v>
      </c>
      <c r="H4" s="12" t="s">
        <v>5</v>
      </c>
      <c r="I4" s="12" t="s">
        <v>117</v>
      </c>
      <c r="J4" s="12" t="s">
        <v>5</v>
      </c>
      <c r="K4" s="12" t="s">
        <v>104</v>
      </c>
      <c r="L4" s="12" t="s">
        <v>5</v>
      </c>
      <c r="M4" s="12" t="s">
        <v>105</v>
      </c>
      <c r="N4" s="12" t="s">
        <v>5</v>
      </c>
      <c r="O4" s="12" t="s">
        <v>106</v>
      </c>
      <c r="P4" s="12" t="s">
        <v>5</v>
      </c>
      <c r="Q4" s="12" t="s">
        <v>107</v>
      </c>
      <c r="R4" s="11" t="s">
        <v>6</v>
      </c>
      <c r="S4" s="11" t="s">
        <v>7</v>
      </c>
    </row>
    <row r="5" spans="1:19" ht="12.75" customHeight="1">
      <c r="A5" s="141">
        <v>1</v>
      </c>
      <c r="B5" s="157" t="s">
        <v>609</v>
      </c>
      <c r="C5" s="158" t="s">
        <v>625</v>
      </c>
      <c r="D5">
        <v>1980</v>
      </c>
      <c r="E5" s="9">
        <v>193</v>
      </c>
      <c r="G5" s="7" t="s">
        <v>29</v>
      </c>
      <c r="H5" s="145" t="s">
        <v>257</v>
      </c>
      <c r="I5" s="153">
        <f>[4]List1!T63</f>
        <v>6.0416666666666665E-3</v>
      </c>
      <c r="J5" s="159">
        <f>RANK(I5,I5:I55,1)</f>
        <v>3</v>
      </c>
      <c r="K5" s="153">
        <f>[4]List1!X63</f>
        <v>2.5717592592592591E-2</v>
      </c>
      <c r="L5" s="159">
        <f>RANK(K5,K5:K55,1)</f>
        <v>1</v>
      </c>
      <c r="M5" s="153">
        <f>[4]List1!Z63</f>
        <v>3.3229166666666664E-2</v>
      </c>
      <c r="N5" s="159">
        <f>RANK(M5,M5:M55,1)</f>
        <v>1</v>
      </c>
      <c r="O5" s="153">
        <f>[4]List1!AB63</f>
        <v>1.5104166666666667E-2</v>
      </c>
      <c r="P5" s="159">
        <f>RANK(O5,O5:O55,1)</f>
        <v>1</v>
      </c>
      <c r="Q5" s="143" t="s">
        <v>635</v>
      </c>
      <c r="R5" s="131"/>
    </row>
    <row r="6" spans="1:19" ht="12.75" customHeight="1">
      <c r="A6" s="141">
        <v>2</v>
      </c>
      <c r="B6" s="157" t="s">
        <v>254</v>
      </c>
      <c r="C6" s="158" t="s">
        <v>173</v>
      </c>
      <c r="D6">
        <v>1979</v>
      </c>
      <c r="E6" s="9">
        <v>167</v>
      </c>
      <c r="F6" s="10" t="s">
        <v>109</v>
      </c>
      <c r="G6" s="7" t="s">
        <v>29</v>
      </c>
      <c r="H6" s="145" t="s">
        <v>258</v>
      </c>
      <c r="I6" s="153">
        <f>[4]List1!T64</f>
        <v>6.2962962962962964E-3</v>
      </c>
      <c r="J6" s="159">
        <f>RANK(I6,I5:I55,1)</f>
        <v>8</v>
      </c>
      <c r="K6" s="153">
        <f>[4]List1!X64</f>
        <v>2.6412037037037036E-2</v>
      </c>
      <c r="L6" s="159">
        <f>RANK(K6,K5:K55,1)</f>
        <v>5</v>
      </c>
      <c r="M6" s="153">
        <f>[4]List1!Z64</f>
        <v>3.4363425925925922E-2</v>
      </c>
      <c r="N6" s="159">
        <f>RANK(M6,M5:M55,1)</f>
        <v>4</v>
      </c>
      <c r="O6" s="153">
        <f>[4]List1!AB64</f>
        <v>1.59375E-2</v>
      </c>
      <c r="P6" s="159">
        <f>RANK(O6,O5:O55,1)</f>
        <v>3</v>
      </c>
      <c r="Q6" s="143" t="s">
        <v>636</v>
      </c>
      <c r="R6" s="131">
        <v>50</v>
      </c>
      <c r="S6" s="8">
        <v>100</v>
      </c>
    </row>
    <row r="7" spans="1:19" ht="12.75" customHeight="1">
      <c r="A7" s="141">
        <v>3</v>
      </c>
      <c r="B7" s="157" t="s">
        <v>161</v>
      </c>
      <c r="C7" s="158" t="s">
        <v>39</v>
      </c>
      <c r="D7">
        <v>1983</v>
      </c>
      <c r="E7" s="9">
        <v>176</v>
      </c>
      <c r="F7" s="10" t="s">
        <v>109</v>
      </c>
      <c r="G7" s="7" t="s">
        <v>29</v>
      </c>
      <c r="H7" s="145" t="s">
        <v>259</v>
      </c>
      <c r="I7" s="153">
        <f>[4]List1!T65</f>
        <v>0</v>
      </c>
      <c r="J7" s="159">
        <f>RANK(I7,I5:I55,1)</f>
        <v>1</v>
      </c>
      <c r="K7" s="153">
        <f>[4]List1!X65</f>
        <v>2.6249999999999999E-2</v>
      </c>
      <c r="L7" s="159">
        <f>RANK(K7,K5:K55,1)</f>
        <v>3</v>
      </c>
      <c r="M7" s="153">
        <f>[4]List1!Z65</f>
        <v>3.4340277777777775E-2</v>
      </c>
      <c r="N7" s="159">
        <f>RANK(M7,M5:M55,1)</f>
        <v>3</v>
      </c>
      <c r="O7" s="153">
        <f>[4]List1!AB65</f>
        <v>1.6250000000000001E-2</v>
      </c>
      <c r="P7" s="159">
        <f>RANK(O7,O5:O55,1)</f>
        <v>6</v>
      </c>
      <c r="Q7" s="143" t="s">
        <v>637</v>
      </c>
      <c r="R7" s="131">
        <v>46</v>
      </c>
      <c r="S7" s="8">
        <v>96</v>
      </c>
    </row>
    <row r="8" spans="1:19" ht="12.75" customHeight="1">
      <c r="A8" s="141">
        <v>4</v>
      </c>
      <c r="B8" s="157" t="s">
        <v>610</v>
      </c>
      <c r="C8" s="158" t="s">
        <v>303</v>
      </c>
      <c r="D8">
        <v>2007</v>
      </c>
      <c r="E8" s="9">
        <v>207</v>
      </c>
      <c r="G8" s="7" t="s">
        <v>32</v>
      </c>
      <c r="H8" s="145" t="s">
        <v>257</v>
      </c>
      <c r="I8" s="153">
        <f>[4]List1!T66</f>
        <v>6.1574074074074074E-3</v>
      </c>
      <c r="J8" s="159">
        <f>RANK(I8,I5:I55,1)</f>
        <v>6</v>
      </c>
      <c r="K8" s="153">
        <f>[4]List1!X66</f>
        <v>2.7407407407407408E-2</v>
      </c>
      <c r="L8" s="159">
        <f>RANK(K8,K5:K55,1)</f>
        <v>19</v>
      </c>
      <c r="M8" s="153">
        <f>[4]List1!Z66</f>
        <v>3.4976851851851856E-2</v>
      </c>
      <c r="N8" s="159">
        <f>RANK(M8,M5:M55,1)</f>
        <v>5</v>
      </c>
      <c r="O8" s="153">
        <f>[4]List1!AB66</f>
        <v>1.621527777777778E-2</v>
      </c>
      <c r="P8" s="159">
        <f>RANK(O8,O5:O55,1)</f>
        <v>5</v>
      </c>
      <c r="Q8" s="143" t="s">
        <v>638</v>
      </c>
      <c r="R8" s="131"/>
    </row>
    <row r="9" spans="1:19" ht="12.75" customHeight="1">
      <c r="A9" s="141">
        <v>5</v>
      </c>
      <c r="B9" s="157" t="s">
        <v>611</v>
      </c>
      <c r="C9" s="158" t="s">
        <v>626</v>
      </c>
      <c r="D9">
        <v>1974</v>
      </c>
      <c r="E9" s="9">
        <v>165</v>
      </c>
      <c r="F9" s="10" t="s">
        <v>109</v>
      </c>
      <c r="G9" s="7" t="s">
        <v>29</v>
      </c>
      <c r="H9" s="145" t="s">
        <v>260</v>
      </c>
      <c r="I9" s="153">
        <f>[4]List1!T67</f>
        <v>7.2916666666666668E-3</v>
      </c>
      <c r="J9" s="159">
        <f>RANK(I9,I5:I55,1)</f>
        <v>15</v>
      </c>
      <c r="K9" s="153">
        <f>[4]List1!X67</f>
        <v>2.7118055555555552E-2</v>
      </c>
      <c r="L9" s="159">
        <f>RANK(K9,K5:K55,1)</f>
        <v>17</v>
      </c>
      <c r="M9" s="153">
        <f>[4]List1!Z67</f>
        <v>3.5925925925925924E-2</v>
      </c>
      <c r="N9" s="159">
        <f>RANK(M9,M5:M55,1)</f>
        <v>10</v>
      </c>
      <c r="O9" s="153">
        <f>[4]List1!AB67</f>
        <v>1.5335648148148147E-2</v>
      </c>
      <c r="P9" s="159">
        <f>RANK(O9,O5:O55,1)</f>
        <v>2</v>
      </c>
      <c r="Q9" s="143" t="s">
        <v>639</v>
      </c>
      <c r="R9" s="131">
        <v>43</v>
      </c>
      <c r="S9" s="8">
        <v>93</v>
      </c>
    </row>
    <row r="10" spans="1:19" ht="12.75" customHeight="1">
      <c r="A10" s="141">
        <v>6</v>
      </c>
      <c r="B10" s="157" t="s">
        <v>98</v>
      </c>
      <c r="C10" s="158" t="s">
        <v>34</v>
      </c>
      <c r="D10">
        <v>1990</v>
      </c>
      <c r="E10" s="9">
        <v>171</v>
      </c>
      <c r="F10" s="10" t="s">
        <v>109</v>
      </c>
      <c r="G10" s="7" t="s">
        <v>24</v>
      </c>
      <c r="H10" s="145" t="s">
        <v>257</v>
      </c>
      <c r="I10" s="153">
        <f>[4]List1!T68</f>
        <v>6.875E-3</v>
      </c>
      <c r="J10" s="159">
        <f>RANK(I10,I5:I55,1)</f>
        <v>10</v>
      </c>
      <c r="K10" s="153">
        <f>[4]List1!X68</f>
        <v>2.6817129629629628E-2</v>
      </c>
      <c r="L10" s="159">
        <f>RANK(K10,K5:K55,1)</f>
        <v>12</v>
      </c>
      <c r="M10" s="153">
        <f>[4]List1!Z68</f>
        <v>3.5254629629629629E-2</v>
      </c>
      <c r="N10" s="159">
        <f>RANK(M10,M5:M55,1)</f>
        <v>6</v>
      </c>
      <c r="O10" s="153">
        <f>[4]List1!AB68</f>
        <v>1.6446759259259258E-2</v>
      </c>
      <c r="P10" s="159">
        <f>RANK(O10,O5:O55,1)</f>
        <v>7</v>
      </c>
      <c r="Q10" s="143" t="s">
        <v>640</v>
      </c>
      <c r="R10" s="131">
        <v>50</v>
      </c>
      <c r="S10" s="8">
        <v>91</v>
      </c>
    </row>
    <row r="11" spans="1:19" ht="12.75" customHeight="1">
      <c r="A11" s="141">
        <v>7</v>
      </c>
      <c r="B11" s="157" t="s">
        <v>261</v>
      </c>
      <c r="C11" s="158" t="s">
        <v>204</v>
      </c>
      <c r="D11">
        <v>1971</v>
      </c>
      <c r="E11" s="9">
        <v>216</v>
      </c>
      <c r="F11" s="10" t="s">
        <v>109</v>
      </c>
      <c r="G11" s="7" t="s">
        <v>50</v>
      </c>
      <c r="H11" s="145" t="s">
        <v>257</v>
      </c>
      <c r="I11" s="153">
        <f>[4]List1!T69</f>
        <v>7.789351851851852E-3</v>
      </c>
      <c r="J11" s="159">
        <f>RANK(I11,I5:I55,1)</f>
        <v>20</v>
      </c>
      <c r="K11" s="153">
        <f>[4]List1!X69</f>
        <v>2.6724537037037036E-2</v>
      </c>
      <c r="L11" s="159">
        <f>RANK(K11,K5:K55,1)</f>
        <v>11</v>
      </c>
      <c r="M11" s="153">
        <f>[4]List1!Z69</f>
        <v>3.6354166666666667E-2</v>
      </c>
      <c r="N11" s="159">
        <f>RANK(M11,M5:M55,1)</f>
        <v>18</v>
      </c>
      <c r="O11" s="153">
        <f>[4]List1!AB69</f>
        <v>1.6203703703703703E-2</v>
      </c>
      <c r="P11" s="159">
        <f>RANK(O11,O5:O55,1)</f>
        <v>4</v>
      </c>
      <c r="Q11" s="143" t="s">
        <v>641</v>
      </c>
      <c r="R11" s="131">
        <v>50</v>
      </c>
      <c r="S11" s="8">
        <v>90</v>
      </c>
    </row>
    <row r="12" spans="1:19" ht="12.75" customHeight="1">
      <c r="A12" s="141">
        <v>8</v>
      </c>
      <c r="B12" s="157" t="s">
        <v>304</v>
      </c>
      <c r="C12" s="158" t="s">
        <v>303</v>
      </c>
      <c r="D12">
        <v>2005</v>
      </c>
      <c r="E12" s="9">
        <v>190</v>
      </c>
      <c r="F12" s="10" t="s">
        <v>109</v>
      </c>
      <c r="G12" s="7" t="s">
        <v>32</v>
      </c>
      <c r="H12" s="145" t="s">
        <v>258</v>
      </c>
      <c r="I12" s="153">
        <f>[4]List1!T70</f>
        <v>6.122685185185185E-3</v>
      </c>
      <c r="J12" s="159">
        <f>RANK(I12,I5:I55,1)</f>
        <v>5</v>
      </c>
      <c r="K12" s="153">
        <f>[4]List1!X70</f>
        <v>2.6712962962962963E-2</v>
      </c>
      <c r="L12" s="159">
        <f>RANK(K12,K5:K55,1)</f>
        <v>9</v>
      </c>
      <c r="M12" s="153">
        <f>[4]List1!Z70</f>
        <v>3.4282407407407407E-2</v>
      </c>
      <c r="N12" s="159">
        <f>RANK(M12,M5:M55,1)</f>
        <v>2</v>
      </c>
      <c r="O12" s="153">
        <f>[4]List1!AB70</f>
        <v>1.8506944444444444E-2</v>
      </c>
      <c r="P12" s="159">
        <f>RANK(O12,O5:O55,1)</f>
        <v>21</v>
      </c>
      <c r="Q12" s="143" t="s">
        <v>642</v>
      </c>
      <c r="R12" s="131">
        <v>50</v>
      </c>
      <c r="S12" s="8">
        <v>89</v>
      </c>
    </row>
    <row r="13" spans="1:19" ht="12.75" customHeight="1">
      <c r="A13" s="141">
        <v>9</v>
      </c>
      <c r="B13" s="157" t="s">
        <v>612</v>
      </c>
      <c r="C13" s="158" t="s">
        <v>627</v>
      </c>
      <c r="D13">
        <v>1977</v>
      </c>
      <c r="E13" s="9">
        <v>196</v>
      </c>
      <c r="G13" s="7" t="s">
        <v>29</v>
      </c>
      <c r="H13" s="145" t="s">
        <v>262</v>
      </c>
      <c r="I13" s="153">
        <f>[4]List1!T71</f>
        <v>6.9328703703703696E-3</v>
      </c>
      <c r="J13" s="159">
        <f>RANK(I13,I5:I55,1)</f>
        <v>11</v>
      </c>
      <c r="K13" s="153">
        <f>[4]List1!X71</f>
        <v>2.7395833333333335E-2</v>
      </c>
      <c r="L13" s="159">
        <f>RANK(K13,K5:K55,1)</f>
        <v>18</v>
      </c>
      <c r="M13" s="153">
        <f>[4]List1!Z71</f>
        <v>3.6006944444444446E-2</v>
      </c>
      <c r="N13" s="159">
        <f>RANK(M13,M5:M55,1)</f>
        <v>12</v>
      </c>
      <c r="O13" s="153">
        <f>[4]List1!AB71</f>
        <v>1.7037037037037038E-2</v>
      </c>
      <c r="P13" s="159">
        <f>RANK(O13,O5:O55,1)</f>
        <v>11</v>
      </c>
      <c r="Q13" s="143" t="s">
        <v>643</v>
      </c>
      <c r="R13" s="131"/>
    </row>
    <row r="14" spans="1:19" ht="12.75" customHeight="1">
      <c r="A14" s="141">
        <v>10</v>
      </c>
      <c r="B14" s="157" t="s">
        <v>437</v>
      </c>
      <c r="C14" s="158" t="s">
        <v>628</v>
      </c>
      <c r="D14">
        <v>1978</v>
      </c>
      <c r="E14" s="9">
        <v>221</v>
      </c>
      <c r="F14" s="10" t="s">
        <v>109</v>
      </c>
      <c r="G14" s="7" t="s">
        <v>29</v>
      </c>
      <c r="H14" s="145" t="s">
        <v>264</v>
      </c>
      <c r="I14" s="153">
        <f>[4]List1!T72</f>
        <v>7.3495370370370372E-3</v>
      </c>
      <c r="J14" s="159">
        <f>RANK(I14,I5:I55,1)</f>
        <v>16</v>
      </c>
      <c r="K14" s="153">
        <f>[4]List1!X72</f>
        <v>2.7083333333333334E-2</v>
      </c>
      <c r="L14" s="159">
        <f>RANK(K14,K5:K55,1)</f>
        <v>15</v>
      </c>
      <c r="M14" s="153">
        <f>[4]List1!Z72</f>
        <v>3.6481481481481483E-2</v>
      </c>
      <c r="N14" s="159">
        <f>RANK(M14,M5:M55,1)</f>
        <v>20</v>
      </c>
      <c r="O14" s="153">
        <f>[4]List1!AB72</f>
        <v>1.667824074074074E-2</v>
      </c>
      <c r="P14" s="159">
        <f>RANK(O14,O5:O55,1)</f>
        <v>8</v>
      </c>
      <c r="Q14" s="143" t="s">
        <v>644</v>
      </c>
      <c r="R14" s="131">
        <v>41</v>
      </c>
      <c r="S14" s="8">
        <v>88</v>
      </c>
    </row>
    <row r="15" spans="1:19" ht="12.75" customHeight="1">
      <c r="A15" s="141">
        <v>11</v>
      </c>
      <c r="B15" s="157" t="s">
        <v>433</v>
      </c>
      <c r="C15" s="158" t="s">
        <v>476</v>
      </c>
      <c r="D15">
        <v>1993</v>
      </c>
      <c r="E15" s="9">
        <v>219</v>
      </c>
      <c r="F15" s="10" t="s">
        <v>109</v>
      </c>
      <c r="G15" s="7" t="s">
        <v>24</v>
      </c>
      <c r="H15" s="145" t="s">
        <v>258</v>
      </c>
      <c r="I15" s="153">
        <f>[4]List1!T73</f>
        <v>7.3726851851851861E-3</v>
      </c>
      <c r="J15" s="159">
        <f>RANK(I15,I5:I55,1)</f>
        <v>17</v>
      </c>
      <c r="K15" s="153">
        <f>[4]List1!X73</f>
        <v>2.6944444444444441E-2</v>
      </c>
      <c r="L15" s="159">
        <f>RANK(K15,K5:K55,1)</f>
        <v>14</v>
      </c>
      <c r="M15" s="153">
        <f>[4]List1!Z73</f>
        <v>3.6307870370370365E-2</v>
      </c>
      <c r="N15" s="159">
        <f>RANK(M15,M5:M55,1)</f>
        <v>16</v>
      </c>
      <c r="O15" s="153">
        <f>[4]List1!AB73</f>
        <v>1.699074074074074E-2</v>
      </c>
      <c r="P15" s="159">
        <f>RANK(O15,O5:O55,1)</f>
        <v>9</v>
      </c>
      <c r="Q15" s="143" t="s">
        <v>645</v>
      </c>
      <c r="R15" s="131">
        <v>46</v>
      </c>
      <c r="S15" s="8">
        <v>87</v>
      </c>
    </row>
    <row r="16" spans="1:19" ht="12.75" customHeight="1">
      <c r="A16" s="141">
        <v>12</v>
      </c>
      <c r="B16" s="157" t="s">
        <v>295</v>
      </c>
      <c r="C16" s="158" t="s">
        <v>400</v>
      </c>
      <c r="D16">
        <v>1970</v>
      </c>
      <c r="E16" s="9">
        <v>183</v>
      </c>
      <c r="F16" s="10" t="s">
        <v>109</v>
      </c>
      <c r="G16" s="7" t="s">
        <v>50</v>
      </c>
      <c r="H16" s="145" t="s">
        <v>258</v>
      </c>
      <c r="I16" s="153">
        <f>[4]List1!T74</f>
        <v>7.8703703703703713E-3</v>
      </c>
      <c r="J16" s="159">
        <f>RANK(I16,I5:I55,1)</f>
        <v>22</v>
      </c>
      <c r="K16" s="153">
        <f>[4]List1!X74</f>
        <v>2.6712962962962963E-2</v>
      </c>
      <c r="L16" s="159">
        <f>RANK(K16,K5:K55,1)</f>
        <v>9</v>
      </c>
      <c r="M16" s="153">
        <f>[4]List1!Z74</f>
        <v>3.6296296296296299E-2</v>
      </c>
      <c r="N16" s="159">
        <f>RANK(M16,M5:M55,1)</f>
        <v>15</v>
      </c>
      <c r="O16" s="153">
        <f>[4]List1!AB74</f>
        <v>1.7511574074074072E-2</v>
      </c>
      <c r="P16" s="159">
        <f>RANK(O16,O5:O55,1)</f>
        <v>13</v>
      </c>
      <c r="Q16" s="143" t="s">
        <v>646</v>
      </c>
      <c r="R16" s="131">
        <v>46</v>
      </c>
      <c r="S16" s="8">
        <v>86</v>
      </c>
    </row>
    <row r="17" spans="1:19" ht="12.75" customHeight="1">
      <c r="A17" s="141">
        <v>13</v>
      </c>
      <c r="B17" s="157" t="s">
        <v>296</v>
      </c>
      <c r="C17" s="158" t="s">
        <v>478</v>
      </c>
      <c r="D17">
        <v>1988</v>
      </c>
      <c r="E17" s="9">
        <v>208</v>
      </c>
      <c r="G17" s="7" t="s">
        <v>24</v>
      </c>
      <c r="H17" s="145" t="s">
        <v>259</v>
      </c>
      <c r="I17" s="153">
        <f>[4]List1!T75</f>
        <v>8.2407407407407412E-3</v>
      </c>
      <c r="J17" s="159">
        <f>RANK(I17,I5:I55,1)</f>
        <v>32</v>
      </c>
      <c r="K17" s="153">
        <f>[4]List1!X75</f>
        <v>2.5902777777777775E-2</v>
      </c>
      <c r="L17" s="159">
        <f>RANK(K17,K5:K55,1)</f>
        <v>2</v>
      </c>
      <c r="M17" s="153">
        <f>[4]List1!Z75</f>
        <v>3.5949074074074071E-2</v>
      </c>
      <c r="N17" s="159">
        <f>RANK(M17,M5:M55,1)</f>
        <v>11</v>
      </c>
      <c r="O17" s="153">
        <f>[4]List1!AB75</f>
        <v>1.8090277777777778E-2</v>
      </c>
      <c r="P17" s="159">
        <f>RANK(O17,O5:O55,1)</f>
        <v>17</v>
      </c>
      <c r="Q17" s="143" t="s">
        <v>647</v>
      </c>
      <c r="R17" s="131"/>
    </row>
    <row r="18" spans="1:19" ht="12.75" customHeight="1">
      <c r="A18" s="141">
        <v>14</v>
      </c>
      <c r="B18" s="157" t="s">
        <v>613</v>
      </c>
      <c r="C18" s="158" t="s">
        <v>57</v>
      </c>
      <c r="D18">
        <v>2007</v>
      </c>
      <c r="E18" s="9">
        <v>195</v>
      </c>
      <c r="F18" s="10" t="s">
        <v>109</v>
      </c>
      <c r="G18" s="7" t="s">
        <v>40</v>
      </c>
      <c r="H18" s="145" t="s">
        <v>257</v>
      </c>
      <c r="I18" s="153">
        <f>[4]List1!T76</f>
        <v>6.1111111111111114E-3</v>
      </c>
      <c r="J18" s="159">
        <f>RANK(I18,I5:I55,1)</f>
        <v>4</v>
      </c>
      <c r="K18" s="153">
        <f>[4]List1!X76</f>
        <v>2.7557870370370368E-2</v>
      </c>
      <c r="L18" s="159">
        <f>RANK(K18,K5:K55,1)</f>
        <v>21</v>
      </c>
      <c r="M18" s="153">
        <f>[4]List1!Z76</f>
        <v>3.5277777777777776E-2</v>
      </c>
      <c r="N18" s="159">
        <f>RANK(M18,M5:M55,1)</f>
        <v>7</v>
      </c>
      <c r="O18" s="153">
        <f>[4]List1!AB76</f>
        <v>1.8819444444444444E-2</v>
      </c>
      <c r="P18" s="159">
        <f>RANK(O18,O5:O55,1)</f>
        <v>23</v>
      </c>
      <c r="Q18" s="143" t="s">
        <v>648</v>
      </c>
      <c r="R18" s="131">
        <v>50</v>
      </c>
      <c r="S18" s="8">
        <v>100</v>
      </c>
    </row>
    <row r="19" spans="1:19" ht="12.75" customHeight="1">
      <c r="A19" s="141">
        <v>15</v>
      </c>
      <c r="B19" s="157" t="s">
        <v>48</v>
      </c>
      <c r="C19" s="158" t="s">
        <v>173</v>
      </c>
      <c r="D19">
        <v>1995</v>
      </c>
      <c r="E19" s="9">
        <v>199</v>
      </c>
      <c r="F19" s="10" t="s">
        <v>109</v>
      </c>
      <c r="G19" s="7" t="s">
        <v>47</v>
      </c>
      <c r="H19" s="145" t="s">
        <v>257</v>
      </c>
      <c r="I19" s="153">
        <f>[4]List1!T77</f>
        <v>6.6319444444444446E-3</v>
      </c>
      <c r="J19" s="159">
        <f>RANK(I19,I5:I55,1)</f>
        <v>9</v>
      </c>
      <c r="K19" s="153">
        <f>[4]List1!X77</f>
        <v>2.6851851851851849E-2</v>
      </c>
      <c r="L19" s="159">
        <f>RANK(K19,K5:K55,1)</f>
        <v>13</v>
      </c>
      <c r="M19" s="153">
        <f>[4]List1!Z77</f>
        <v>3.5358796296296291E-2</v>
      </c>
      <c r="N19" s="159">
        <f>RANK(M19,M5:M55,1)</f>
        <v>9</v>
      </c>
      <c r="O19" s="153">
        <f>[4]List1!AB77</f>
        <v>1.909722222222222E-2</v>
      </c>
      <c r="P19" s="159">
        <f>RANK(O19,O5:O55,1)</f>
        <v>27</v>
      </c>
      <c r="Q19" s="143" t="s">
        <v>649</v>
      </c>
      <c r="R19" s="131">
        <v>50</v>
      </c>
      <c r="S19" s="8">
        <v>85</v>
      </c>
    </row>
    <row r="20" spans="1:19" ht="12.75" customHeight="1">
      <c r="A20" s="141">
        <v>16</v>
      </c>
      <c r="B20" s="157" t="s">
        <v>169</v>
      </c>
      <c r="C20" s="158" t="s">
        <v>34</v>
      </c>
      <c r="D20">
        <v>1979</v>
      </c>
      <c r="E20" s="9">
        <v>211</v>
      </c>
      <c r="F20" s="10" t="s">
        <v>109</v>
      </c>
      <c r="G20" s="7" t="s">
        <v>29</v>
      </c>
      <c r="H20" s="145" t="s">
        <v>265</v>
      </c>
      <c r="I20" s="153">
        <f>[4]List1!T78</f>
        <v>7.2685185185185188E-3</v>
      </c>
      <c r="J20" s="159">
        <f>RANK(I20,I5:I55,1)</f>
        <v>14</v>
      </c>
      <c r="K20" s="153">
        <f>[4]List1!X78</f>
        <v>2.8067129629629626E-2</v>
      </c>
      <c r="L20" s="159">
        <f>RANK(K20,K5:K55,1)</f>
        <v>23</v>
      </c>
      <c r="M20" s="153">
        <f>[4]List1!Z78</f>
        <v>3.7037037037037035E-2</v>
      </c>
      <c r="N20" s="159">
        <f>RANK(M20,M5:M55,1)</f>
        <v>21</v>
      </c>
      <c r="O20" s="153">
        <f>[4]List1!AB78</f>
        <v>1.7453703703703704E-2</v>
      </c>
      <c r="P20" s="159">
        <f>RANK(O20,O5:O55,1)</f>
        <v>12</v>
      </c>
      <c r="Q20" s="143" t="s">
        <v>650</v>
      </c>
      <c r="R20" s="131">
        <v>40</v>
      </c>
      <c r="S20" s="8">
        <v>84</v>
      </c>
    </row>
    <row r="21" spans="1:19" ht="12.75" customHeight="1">
      <c r="A21" s="141">
        <v>17</v>
      </c>
      <c r="B21" s="157" t="s">
        <v>223</v>
      </c>
      <c r="C21" s="158" t="s">
        <v>263</v>
      </c>
      <c r="D21">
        <v>1969</v>
      </c>
      <c r="E21" s="9">
        <v>218</v>
      </c>
      <c r="F21" s="10" t="s">
        <v>109</v>
      </c>
      <c r="G21" s="7" t="s">
        <v>50</v>
      </c>
      <c r="H21" s="145" t="s">
        <v>259</v>
      </c>
      <c r="I21" s="153">
        <f>[4]List1!T79</f>
        <v>8.1250000000000003E-3</v>
      </c>
      <c r="J21" s="159">
        <f>RANK(I21,I5:I55,1)</f>
        <v>28</v>
      </c>
      <c r="K21" s="153">
        <f>[4]List1!X79</f>
        <v>2.630787037037037E-2</v>
      </c>
      <c r="L21" s="159">
        <f>RANK(K21,K5:K55,1)</f>
        <v>4</v>
      </c>
      <c r="M21" s="153">
        <f>[4]List1!Z79</f>
        <v>3.6307870370370372E-2</v>
      </c>
      <c r="N21" s="159">
        <f>RANK(M21,M5:M55,1)</f>
        <v>17</v>
      </c>
      <c r="O21" s="153">
        <f>[4]List1!AB79</f>
        <v>1.8553240740740738E-2</v>
      </c>
      <c r="P21" s="159">
        <f>RANK(O21,O5:O55,1)</f>
        <v>22</v>
      </c>
      <c r="Q21" s="143" t="s">
        <v>651</v>
      </c>
      <c r="R21" s="131">
        <v>43</v>
      </c>
      <c r="S21" s="8">
        <v>83</v>
      </c>
    </row>
    <row r="22" spans="1:19" ht="12.75" customHeight="1">
      <c r="A22" s="141">
        <v>18</v>
      </c>
      <c r="B22" s="157" t="s">
        <v>614</v>
      </c>
      <c r="C22" s="158" t="s">
        <v>629</v>
      </c>
      <c r="D22">
        <v>1989</v>
      </c>
      <c r="E22" s="9">
        <v>198</v>
      </c>
      <c r="G22" s="7" t="s">
        <v>24</v>
      </c>
      <c r="H22" s="145" t="s">
        <v>260</v>
      </c>
      <c r="I22" s="153">
        <f>[4]List1!T80</f>
        <v>7.4074074074074068E-3</v>
      </c>
      <c r="J22" s="159">
        <f>RANK(I22,I5:I55,1)</f>
        <v>18</v>
      </c>
      <c r="K22" s="153">
        <f>[4]List1!X80</f>
        <v>2.8680555555555553E-2</v>
      </c>
      <c r="L22" s="159">
        <f>RANK(K22,K5:K55,1)</f>
        <v>28</v>
      </c>
      <c r="M22" s="153">
        <f>[4]List1!Z80</f>
        <v>3.7962962962962962E-2</v>
      </c>
      <c r="N22" s="159">
        <f>RANK(M22,M5:M55,1)</f>
        <v>24</v>
      </c>
      <c r="O22" s="153">
        <f>[4]List1!AB80</f>
        <v>1.7557870370370373E-2</v>
      </c>
      <c r="P22" s="159">
        <f>RANK(O22,O5:O55,1)</f>
        <v>14</v>
      </c>
      <c r="Q22" s="143" t="s">
        <v>652</v>
      </c>
      <c r="R22" s="131"/>
    </row>
    <row r="23" spans="1:19" ht="13.5" customHeight="1">
      <c r="A23" s="141">
        <v>19</v>
      </c>
      <c r="B23" s="157" t="s">
        <v>38</v>
      </c>
      <c r="C23" s="158" t="s">
        <v>34</v>
      </c>
      <c r="D23">
        <v>1974</v>
      </c>
      <c r="E23" s="9">
        <v>174</v>
      </c>
      <c r="F23" s="10" t="s">
        <v>109</v>
      </c>
      <c r="G23" s="7" t="s">
        <v>29</v>
      </c>
      <c r="H23" s="145" t="s">
        <v>266</v>
      </c>
      <c r="I23" s="153">
        <f>[4]List1!T81</f>
        <v>7.8356481481481471E-3</v>
      </c>
      <c r="J23" s="159">
        <f>RANK(I23,I5:I55,1)</f>
        <v>21</v>
      </c>
      <c r="K23" s="153">
        <f>[4]List1!X81</f>
        <v>2.6412037037037036E-2</v>
      </c>
      <c r="L23" s="159">
        <f>RANK(K23,K5:K55,1)</f>
        <v>5</v>
      </c>
      <c r="M23" s="153">
        <f>[4]List1!Z81</f>
        <v>3.6273148148148145E-2</v>
      </c>
      <c r="N23" s="159">
        <f>RANK(M23,M5:M55,1)</f>
        <v>13</v>
      </c>
      <c r="O23" s="153">
        <f>[4]List1!AB81</f>
        <v>1.9409722222222221E-2</v>
      </c>
      <c r="P23" s="159">
        <f>RANK(O23,O5:O55,1)</f>
        <v>29</v>
      </c>
      <c r="Q23" s="143" t="s">
        <v>653</v>
      </c>
      <c r="R23" s="131">
        <v>39</v>
      </c>
      <c r="S23" s="8">
        <v>82</v>
      </c>
    </row>
    <row r="24" spans="1:19" ht="12.75" customHeight="1">
      <c r="A24" s="141">
        <v>20</v>
      </c>
      <c r="B24" s="157" t="s">
        <v>154</v>
      </c>
      <c r="C24" s="158" t="s">
        <v>34</v>
      </c>
      <c r="D24">
        <v>1989</v>
      </c>
      <c r="E24" s="9">
        <v>170</v>
      </c>
      <c r="F24" s="10" t="s">
        <v>109</v>
      </c>
      <c r="G24" s="7" t="s">
        <v>35</v>
      </c>
      <c r="H24" s="145" t="s">
        <v>257</v>
      </c>
      <c r="I24" s="153">
        <f>[4]List1!T82</f>
        <v>7.7083333333333327E-3</v>
      </c>
      <c r="J24" s="159">
        <f>RANK(I24,I5:I55,1)</f>
        <v>19</v>
      </c>
      <c r="K24" s="153">
        <f>[4]List1!X82</f>
        <v>2.6527777777777779E-2</v>
      </c>
      <c r="L24" s="159">
        <f>RANK(K24,K5:K55,1)</f>
        <v>8</v>
      </c>
      <c r="M24" s="153">
        <f>[4]List1!Z82</f>
        <v>3.6284722222222218E-2</v>
      </c>
      <c r="N24" s="159">
        <f>RANK(M24,M5:M55,1)</f>
        <v>14</v>
      </c>
      <c r="O24" s="153">
        <f>[4]List1!AB82</f>
        <v>1.9756944444444442E-2</v>
      </c>
      <c r="P24" s="159">
        <f>RANK(O24,O5:O55,1)</f>
        <v>30</v>
      </c>
      <c r="Q24" s="143" t="s">
        <v>654</v>
      </c>
      <c r="R24" s="131">
        <v>50</v>
      </c>
      <c r="S24" s="8">
        <v>96</v>
      </c>
    </row>
    <row r="25" spans="1:19" ht="12.75" customHeight="1">
      <c r="A25" s="141">
        <v>21</v>
      </c>
      <c r="B25" s="157" t="s">
        <v>49</v>
      </c>
      <c r="C25" s="158" t="s">
        <v>630</v>
      </c>
      <c r="D25">
        <v>1961</v>
      </c>
      <c r="E25" s="9">
        <v>169</v>
      </c>
      <c r="F25" s="10" t="s">
        <v>109</v>
      </c>
      <c r="G25" s="7" t="s">
        <v>69</v>
      </c>
      <c r="H25" s="145" t="s">
        <v>257</v>
      </c>
      <c r="I25" s="153">
        <f>[4]List1!T83</f>
        <v>8.611111111111111E-3</v>
      </c>
      <c r="J25" s="159">
        <f>RANK(I25,I5:I55,1)</f>
        <v>34</v>
      </c>
      <c r="K25" s="153">
        <f>[4]List1!X83</f>
        <v>2.7407407407407408E-2</v>
      </c>
      <c r="L25" s="159">
        <f>RANK(K25,K5:K55,1)</f>
        <v>19</v>
      </c>
      <c r="M25" s="153">
        <f>[4]List1!Z83</f>
        <v>3.7800925925925925E-2</v>
      </c>
      <c r="N25" s="159">
        <f>RANK(M25,M5:M55,1)</f>
        <v>22</v>
      </c>
      <c r="O25" s="153">
        <f>[4]List1!AB83</f>
        <v>1.8425925925925925E-2</v>
      </c>
      <c r="P25" s="159">
        <f>RANK(O25,O5:O55,1)</f>
        <v>19</v>
      </c>
      <c r="Q25" s="143" t="s">
        <v>655</v>
      </c>
      <c r="R25" s="131">
        <v>50</v>
      </c>
      <c r="S25" s="8">
        <v>81</v>
      </c>
    </row>
    <row r="26" spans="1:19" ht="12.75" customHeight="1">
      <c r="A26" s="141">
        <v>22</v>
      </c>
      <c r="B26" s="157" t="s">
        <v>78</v>
      </c>
      <c r="C26" s="158" t="s">
        <v>401</v>
      </c>
      <c r="D26">
        <v>1980</v>
      </c>
      <c r="E26" s="9">
        <v>166</v>
      </c>
      <c r="F26" s="10" t="s">
        <v>109</v>
      </c>
      <c r="G26" s="7" t="s">
        <v>27</v>
      </c>
      <c r="H26" s="145" t="s">
        <v>257</v>
      </c>
      <c r="I26" s="153">
        <f>[4]List1!T84</f>
        <v>6.1574074074074074E-3</v>
      </c>
      <c r="J26" s="159">
        <f>RANK(I26,I5:I55,1)</f>
        <v>6</v>
      </c>
      <c r="K26" s="153">
        <f>[4]List1!X84</f>
        <v>2.7083333333333334E-2</v>
      </c>
      <c r="L26" s="159">
        <f>RANK(K26,K5:K55,1)</f>
        <v>15</v>
      </c>
      <c r="M26" s="153">
        <f>[4]List1!Z84</f>
        <v>3.5277777777777783E-2</v>
      </c>
      <c r="N26" s="159">
        <f>RANK(M26,M5:M55,1)</f>
        <v>8</v>
      </c>
      <c r="O26" s="153">
        <f>[4]List1!AB84</f>
        <v>2.1041666666666667E-2</v>
      </c>
      <c r="P26" s="159">
        <f>RANK(O26,O5:O55,1)</f>
        <v>35</v>
      </c>
      <c r="Q26" s="143" t="s">
        <v>656</v>
      </c>
      <c r="R26" s="131">
        <v>50</v>
      </c>
      <c r="S26" s="8">
        <v>93</v>
      </c>
    </row>
    <row r="27" spans="1:19" ht="12.75" customHeight="1">
      <c r="A27" s="141">
        <v>23</v>
      </c>
      <c r="B27" s="157" t="s">
        <v>615</v>
      </c>
      <c r="C27" s="158" t="s">
        <v>631</v>
      </c>
      <c r="D27">
        <v>1984</v>
      </c>
      <c r="E27" s="9">
        <v>192</v>
      </c>
      <c r="G27" s="7" t="s">
        <v>35</v>
      </c>
      <c r="H27" s="145" t="s">
        <v>258</v>
      </c>
      <c r="I27" s="153">
        <f>[4]List1!T85</f>
        <v>8.1944444444444452E-3</v>
      </c>
      <c r="J27" s="159">
        <f>RANK(I27,I5:I55,1)</f>
        <v>29</v>
      </c>
      <c r="K27" s="153">
        <f>[4]List1!X85</f>
        <v>2.8020833333333335E-2</v>
      </c>
      <c r="L27" s="159">
        <f>RANK(K27,K5:K55,1)</f>
        <v>22</v>
      </c>
      <c r="M27" s="153">
        <f>[4]List1!Z85</f>
        <v>3.7962962962962962E-2</v>
      </c>
      <c r="N27" s="159">
        <f>RANK(M27,M5:M55,1)</f>
        <v>24</v>
      </c>
      <c r="O27" s="153">
        <f>[4]List1!AB85</f>
        <v>1.8425925925925925E-2</v>
      </c>
      <c r="P27" s="159">
        <f>RANK(O27,O5:O55,1)</f>
        <v>19</v>
      </c>
      <c r="Q27" s="143" t="s">
        <v>657</v>
      </c>
      <c r="R27" s="131"/>
    </row>
    <row r="28" spans="1:19" ht="12.75" customHeight="1">
      <c r="A28" s="141">
        <v>24</v>
      </c>
      <c r="B28" s="157" t="s">
        <v>151</v>
      </c>
      <c r="C28" s="158" t="s">
        <v>632</v>
      </c>
      <c r="D28">
        <v>1970</v>
      </c>
      <c r="E28" s="9">
        <v>206</v>
      </c>
      <c r="F28" s="10" t="s">
        <v>109</v>
      </c>
      <c r="G28" s="7" t="s">
        <v>50</v>
      </c>
      <c r="H28" s="145" t="s">
        <v>260</v>
      </c>
      <c r="I28" s="153">
        <f>[4]List1!T86</f>
        <v>0</v>
      </c>
      <c r="J28" s="159">
        <f>RANK(I28,I5:I55,1)</f>
        <v>1</v>
      </c>
      <c r="K28" s="153">
        <f>[4]List1!X86</f>
        <v>2.8333333333333332E-2</v>
      </c>
      <c r="L28" s="159">
        <f>RANK(K28,K5:K55,1)</f>
        <v>26</v>
      </c>
      <c r="M28" s="153">
        <f>[4]List1!Z86</f>
        <v>3.9710648148148148E-2</v>
      </c>
      <c r="N28" s="159">
        <f>RANK(M28,M5:M55,1)</f>
        <v>28</v>
      </c>
      <c r="O28" s="153">
        <f>[4]List1!AB86</f>
        <v>1.699074074074074E-2</v>
      </c>
      <c r="P28" s="159">
        <f>RANK(O28,O5:O55,1)</f>
        <v>9</v>
      </c>
      <c r="Q28" s="143" t="s">
        <v>658</v>
      </c>
      <c r="R28" s="131">
        <v>41</v>
      </c>
      <c r="S28" s="8">
        <v>80</v>
      </c>
    </row>
    <row r="29" spans="1:19" ht="12.75" customHeight="1">
      <c r="A29" s="141">
        <v>25</v>
      </c>
      <c r="B29" s="157" t="s">
        <v>616</v>
      </c>
      <c r="C29" s="158" t="s">
        <v>155</v>
      </c>
      <c r="D29">
        <v>1975</v>
      </c>
      <c r="E29" s="9">
        <v>181</v>
      </c>
      <c r="G29" s="7" t="s">
        <v>29</v>
      </c>
      <c r="H29" s="145" t="s">
        <v>268</v>
      </c>
      <c r="I29" s="153">
        <f>[4]List1!T87</f>
        <v>8.0902777777777778E-3</v>
      </c>
      <c r="J29" s="159">
        <f>RANK(I29,I5:I55,1)</f>
        <v>27</v>
      </c>
      <c r="K29" s="153">
        <f>[4]List1!X87</f>
        <v>2.6458333333333334E-2</v>
      </c>
      <c r="L29" s="159">
        <f>RANK(K29,K5:K55,1)</f>
        <v>7</v>
      </c>
      <c r="M29" s="153">
        <f>[4]List1!Z87</f>
        <v>3.6446759259259262E-2</v>
      </c>
      <c r="N29" s="159">
        <f>RANK(M29,M5:M55,1)</f>
        <v>19</v>
      </c>
      <c r="O29" s="153">
        <f>[4]List1!AB87</f>
        <v>2.1122685185185185E-2</v>
      </c>
      <c r="P29" s="159">
        <f>RANK(O29,O5:O55,1)</f>
        <v>36</v>
      </c>
      <c r="Q29" s="143" t="s">
        <v>659</v>
      </c>
      <c r="R29" s="131"/>
    </row>
    <row r="30" spans="1:19" ht="12.75" customHeight="1">
      <c r="A30" s="141">
        <v>26</v>
      </c>
      <c r="B30" s="157" t="s">
        <v>392</v>
      </c>
      <c r="C30" s="158" t="s">
        <v>59</v>
      </c>
      <c r="D30">
        <v>1990</v>
      </c>
      <c r="E30" s="9">
        <v>210</v>
      </c>
      <c r="F30" s="10" t="s">
        <v>109</v>
      </c>
      <c r="G30" s="7" t="s">
        <v>35</v>
      </c>
      <c r="H30" s="145" t="s">
        <v>259</v>
      </c>
      <c r="I30" s="153">
        <f>[4]List1!T88</f>
        <v>7.8819444444444449E-3</v>
      </c>
      <c r="J30" s="159">
        <f>RANK(I30,I5:I55,1)</f>
        <v>23</v>
      </c>
      <c r="K30" s="153">
        <f>[4]List1!X88</f>
        <v>2.8310185185185185E-2</v>
      </c>
      <c r="L30" s="159">
        <f>RANK(K30,K5:K55,1)</f>
        <v>25</v>
      </c>
      <c r="M30" s="153">
        <f>[4]List1!Z88</f>
        <v>3.7951388888888889E-2</v>
      </c>
      <c r="N30" s="159">
        <f>RANK(M30,M5:M55,1)</f>
        <v>23</v>
      </c>
      <c r="O30" s="153">
        <f>[4]List1!AB88</f>
        <v>0.02</v>
      </c>
      <c r="P30" s="159">
        <f>RANK(O30,O5:O55,1)</f>
        <v>31</v>
      </c>
      <c r="Q30" s="143" t="s">
        <v>660</v>
      </c>
      <c r="R30" s="131">
        <v>46</v>
      </c>
      <c r="S30" s="8">
        <v>91</v>
      </c>
    </row>
    <row r="31" spans="1:19" ht="12.75" customHeight="1">
      <c r="A31" s="141">
        <v>27</v>
      </c>
      <c r="B31" s="157" t="s">
        <v>617</v>
      </c>
      <c r="C31" s="158" t="s">
        <v>633</v>
      </c>
      <c r="D31">
        <v>1986</v>
      </c>
      <c r="E31" s="9">
        <v>215</v>
      </c>
      <c r="G31" s="7" t="s">
        <v>24</v>
      </c>
      <c r="H31" s="145" t="s">
        <v>262</v>
      </c>
      <c r="I31" s="153">
        <f>[4]List1!T89</f>
        <v>8.0208333333333329E-3</v>
      </c>
      <c r="J31" s="159">
        <f>RANK(I31,I5:I55,1)</f>
        <v>26</v>
      </c>
      <c r="K31" s="153">
        <f>[4]List1!X89</f>
        <v>2.8333333333333332E-2</v>
      </c>
      <c r="L31" s="159">
        <f>RANK(K31,K5:K55,1)</f>
        <v>26</v>
      </c>
      <c r="M31" s="153">
        <f>[4]List1!Z89</f>
        <v>3.8414351851851852E-2</v>
      </c>
      <c r="N31" s="159">
        <f>RANK(M31,M5:M55,1)</f>
        <v>27</v>
      </c>
      <c r="O31" s="153">
        <f>[4]List1!AB89</f>
        <v>2.0451388888888887E-2</v>
      </c>
      <c r="P31" s="159">
        <f>RANK(O31,O5:O55,1)</f>
        <v>33</v>
      </c>
      <c r="Q31" s="143" t="s">
        <v>661</v>
      </c>
      <c r="R31" s="131"/>
    </row>
    <row r="32" spans="1:19" ht="12.75" customHeight="1">
      <c r="A32" s="141">
        <v>28</v>
      </c>
      <c r="B32" s="157" t="s">
        <v>309</v>
      </c>
      <c r="C32" s="158" t="s">
        <v>489</v>
      </c>
      <c r="D32">
        <v>1973</v>
      </c>
      <c r="E32" s="9">
        <v>184</v>
      </c>
      <c r="F32" s="10" t="s">
        <v>109</v>
      </c>
      <c r="G32" s="7" t="s">
        <v>50</v>
      </c>
      <c r="H32" s="145" t="s">
        <v>262</v>
      </c>
      <c r="I32" s="153">
        <f>[4]List1!T90</f>
        <v>9.3749999999999997E-3</v>
      </c>
      <c r="J32" s="159">
        <f>RANK(I32,I5:I55,1)</f>
        <v>39</v>
      </c>
      <c r="K32" s="153">
        <f>[4]List1!X90</f>
        <v>2.8773148148148145E-2</v>
      </c>
      <c r="L32" s="159">
        <f>RANK(K32,K5:K55,1)</f>
        <v>29</v>
      </c>
      <c r="M32" s="153">
        <f>[4]List1!Z90</f>
        <v>4.0196759259259252E-2</v>
      </c>
      <c r="N32" s="159">
        <f>RANK(M32,M5:M55,1)</f>
        <v>30</v>
      </c>
      <c r="O32" s="153">
        <f>[4]List1!AB90</f>
        <v>1.9004629629629628E-2</v>
      </c>
      <c r="P32" s="159">
        <f>RANK(O32,O5:O55,1)</f>
        <v>25</v>
      </c>
      <c r="Q32" s="143" t="s">
        <v>662</v>
      </c>
      <c r="R32" s="131">
        <v>40</v>
      </c>
      <c r="S32" s="8">
        <v>79</v>
      </c>
    </row>
    <row r="33" spans="1:19" ht="12.75" customHeight="1">
      <c r="A33" s="141">
        <v>29</v>
      </c>
      <c r="B33" s="157" t="s">
        <v>207</v>
      </c>
      <c r="C33" s="158"/>
      <c r="D33">
        <v>1979</v>
      </c>
      <c r="E33" s="9">
        <v>172</v>
      </c>
      <c r="F33" s="10" t="s">
        <v>109</v>
      </c>
      <c r="G33" s="7" t="s">
        <v>29</v>
      </c>
      <c r="H33" s="145" t="s">
        <v>269</v>
      </c>
      <c r="I33" s="153">
        <f>[4]List1!T91</f>
        <v>8.2060185185185187E-3</v>
      </c>
      <c r="J33" s="159">
        <f>RANK(I33,I5:I55,1)</f>
        <v>30</v>
      </c>
      <c r="K33" s="153">
        <f>[4]List1!X91</f>
        <v>2.9826388888888892E-2</v>
      </c>
      <c r="L33" s="159">
        <f>RANK(K33,K5:K55,1)</f>
        <v>31</v>
      </c>
      <c r="M33" s="153">
        <f>[4]List1!Z91</f>
        <v>4.027777777777778E-2</v>
      </c>
      <c r="N33" s="159">
        <f>RANK(M33,M5:M55,1)</f>
        <v>32</v>
      </c>
      <c r="O33" s="153">
        <f>[4]List1!AB91</f>
        <v>1.9016203703703705E-2</v>
      </c>
      <c r="P33" s="159">
        <f>RANK(O33,O5:O55,1)</f>
        <v>26</v>
      </c>
      <c r="Q33" s="143" t="s">
        <v>663</v>
      </c>
      <c r="R33" s="131">
        <v>38</v>
      </c>
      <c r="S33" s="8">
        <v>78</v>
      </c>
    </row>
    <row r="34" spans="1:19" ht="12.75" customHeight="1">
      <c r="A34" s="141">
        <v>30</v>
      </c>
      <c r="B34" s="157" t="s">
        <v>618</v>
      </c>
      <c r="C34" s="158"/>
      <c r="D34">
        <v>1976</v>
      </c>
      <c r="E34" s="9">
        <v>185</v>
      </c>
      <c r="G34" s="7" t="s">
        <v>29</v>
      </c>
      <c r="H34" s="145" t="s">
        <v>270</v>
      </c>
      <c r="I34" s="153">
        <f>[4]List1!T92</f>
        <v>9.1435185185185178E-3</v>
      </c>
      <c r="J34" s="159">
        <f>RANK(I34,I5:I55,1)</f>
        <v>37</v>
      </c>
      <c r="K34" s="153">
        <f>[4]List1!X92</f>
        <v>3.0312499999999996E-2</v>
      </c>
      <c r="L34" s="159">
        <f>RANK(K34,K5:K55,1)</f>
        <v>35</v>
      </c>
      <c r="M34" s="153">
        <f>[4]List1!Z92</f>
        <v>4.1944444444444437E-2</v>
      </c>
      <c r="N34" s="159">
        <f>RANK(M34,M5:M55,1)</f>
        <v>36</v>
      </c>
      <c r="O34" s="153">
        <f>[4]List1!AB92</f>
        <v>1.7986111111111109E-2</v>
      </c>
      <c r="P34" s="159">
        <f>RANK(O34,O5:O55,1)</f>
        <v>16</v>
      </c>
      <c r="Q34" s="143" t="s">
        <v>664</v>
      </c>
      <c r="R34" s="131"/>
    </row>
    <row r="35" spans="1:19" ht="12.75" customHeight="1">
      <c r="A35" s="141">
        <v>31</v>
      </c>
      <c r="B35" s="157" t="s">
        <v>140</v>
      </c>
      <c r="C35" s="158" t="s">
        <v>141</v>
      </c>
      <c r="D35">
        <v>1980</v>
      </c>
      <c r="E35" s="9">
        <v>189</v>
      </c>
      <c r="F35" s="10" t="s">
        <v>109</v>
      </c>
      <c r="G35" s="7" t="s">
        <v>29</v>
      </c>
      <c r="H35" s="145" t="s">
        <v>271</v>
      </c>
      <c r="I35" s="153">
        <f>[4]List1!T93</f>
        <v>8.6342592592592599E-3</v>
      </c>
      <c r="J35" s="159">
        <f>RANK(I35,I5:I55,1)</f>
        <v>35</v>
      </c>
      <c r="K35" s="153">
        <f>[4]List1!X93</f>
        <v>3.0439814814814819E-2</v>
      </c>
      <c r="L35" s="159">
        <f>RANK(K35,K5:K55,1)</f>
        <v>36</v>
      </c>
      <c r="M35" s="153">
        <f>[4]List1!Z93</f>
        <v>4.1111111111111112E-2</v>
      </c>
      <c r="N35" s="159">
        <f>RANK(M35,M5:M55,1)</f>
        <v>33</v>
      </c>
      <c r="O35" s="153">
        <f>[4]List1!AB93</f>
        <v>1.9166666666666669E-2</v>
      </c>
      <c r="P35" s="159">
        <f>RANK(O35,O5:O55,1)</f>
        <v>28</v>
      </c>
      <c r="Q35" s="143" t="s">
        <v>665</v>
      </c>
      <c r="R35" s="131">
        <v>37</v>
      </c>
      <c r="S35" s="8">
        <v>77</v>
      </c>
    </row>
    <row r="36" spans="1:19" ht="12.75" customHeight="1">
      <c r="A36" s="141">
        <v>32</v>
      </c>
      <c r="B36" s="157" t="s">
        <v>55</v>
      </c>
      <c r="C36" s="158" t="s">
        <v>59</v>
      </c>
      <c r="D36">
        <v>1962</v>
      </c>
      <c r="E36" s="9">
        <v>213</v>
      </c>
      <c r="F36" s="10" t="s">
        <v>109</v>
      </c>
      <c r="G36" s="7" t="s">
        <v>69</v>
      </c>
      <c r="H36" s="145" t="s">
        <v>258</v>
      </c>
      <c r="I36" s="153">
        <f>[4]List1!T94</f>
        <v>8.2291666666666659E-3</v>
      </c>
      <c r="J36" s="159">
        <f>RANK(I36,I5:I55,1)</f>
        <v>31</v>
      </c>
      <c r="K36" s="153">
        <f>[4]List1!X94</f>
        <v>3.0011574074074076E-2</v>
      </c>
      <c r="L36" s="159">
        <f>RANK(K36,K5:K55,1)</f>
        <v>33</v>
      </c>
      <c r="M36" s="153">
        <f>[4]List1!Z94</f>
        <v>4.024305555555556E-2</v>
      </c>
      <c r="N36" s="159">
        <f>RANK(M36,M5:M55,1)</f>
        <v>31</v>
      </c>
      <c r="O36" s="153">
        <f>[4]List1!AB94</f>
        <v>2.0416666666666663E-2</v>
      </c>
      <c r="P36" s="159">
        <f>RANK(O36,O5:O55,1)</f>
        <v>32</v>
      </c>
      <c r="Q36" s="143" t="s">
        <v>666</v>
      </c>
      <c r="R36" s="131">
        <v>46</v>
      </c>
      <c r="S36" s="8">
        <v>76</v>
      </c>
    </row>
    <row r="37" spans="1:19" ht="12.75" customHeight="1">
      <c r="A37" s="141">
        <v>33</v>
      </c>
      <c r="B37" s="157" t="s">
        <v>139</v>
      </c>
      <c r="C37" s="158" t="s">
        <v>39</v>
      </c>
      <c r="D37">
        <v>1982</v>
      </c>
      <c r="E37" s="9">
        <v>194</v>
      </c>
      <c r="F37" s="10" t="s">
        <v>109</v>
      </c>
      <c r="G37" s="7" t="s">
        <v>27</v>
      </c>
      <c r="H37" s="145" t="s">
        <v>258</v>
      </c>
      <c r="I37" s="153">
        <f>[4]List1!T95</f>
        <v>9.4328703703703692E-3</v>
      </c>
      <c r="J37" s="159">
        <f>RANK(I37,I5:I55,1)</f>
        <v>41</v>
      </c>
      <c r="K37" s="153">
        <f>[4]List1!X95</f>
        <v>3.0995370370370371E-2</v>
      </c>
      <c r="L37" s="159">
        <f>RANK(K37,K5:K55,1)</f>
        <v>39</v>
      </c>
      <c r="M37" s="153">
        <f>[4]List1!Z95</f>
        <v>4.2569444444444444E-2</v>
      </c>
      <c r="N37" s="159">
        <f>RANK(M37,M5:M55,1)</f>
        <v>40</v>
      </c>
      <c r="O37" s="153">
        <f>[4]List1!AB95</f>
        <v>1.8229166666666668E-2</v>
      </c>
      <c r="P37" s="159">
        <f>RANK(O37,O5:O55,1)</f>
        <v>18</v>
      </c>
      <c r="Q37" s="143" t="s">
        <v>667</v>
      </c>
      <c r="R37" s="131">
        <v>46</v>
      </c>
      <c r="S37" s="8">
        <v>90</v>
      </c>
    </row>
    <row r="38" spans="1:19" ht="12.75" customHeight="1">
      <c r="A38" s="141">
        <v>34</v>
      </c>
      <c r="B38" s="157" t="s">
        <v>619</v>
      </c>
      <c r="C38" s="158"/>
      <c r="D38">
        <v>1996</v>
      </c>
      <c r="E38" s="9">
        <v>191</v>
      </c>
      <c r="G38" s="7" t="s">
        <v>47</v>
      </c>
      <c r="H38" s="145" t="s">
        <v>258</v>
      </c>
      <c r="I38" s="153">
        <f>[4]List1!T96</f>
        <v>8.4606481481481477E-3</v>
      </c>
      <c r="J38" s="159">
        <f>RANK(I38,I5:I55,1)</f>
        <v>33</v>
      </c>
      <c r="K38" s="153">
        <f>[4]List1!X96</f>
        <v>3.1157407407407408E-2</v>
      </c>
      <c r="L38" s="159">
        <f>RANK(K38,K5:K55,1)</f>
        <v>40</v>
      </c>
      <c r="M38" s="153">
        <f>[4]List1!Z96</f>
        <v>4.1990740740740745E-2</v>
      </c>
      <c r="N38" s="159">
        <f>RANK(M38,M5:M55,1)</f>
        <v>37</v>
      </c>
      <c r="O38" s="153">
        <f>[4]List1!AB96</f>
        <v>1.8900462962962959E-2</v>
      </c>
      <c r="P38" s="159">
        <f>RANK(O38,O5:O55,1)</f>
        <v>24</v>
      </c>
      <c r="Q38" s="143" t="s">
        <v>668</v>
      </c>
      <c r="R38" s="131"/>
    </row>
    <row r="39" spans="1:19" ht="12.75" customHeight="1">
      <c r="A39" s="141">
        <v>35</v>
      </c>
      <c r="B39" s="157" t="s">
        <v>620</v>
      </c>
      <c r="C39" s="158" t="s">
        <v>634</v>
      </c>
      <c r="D39">
        <v>1980</v>
      </c>
      <c r="E39" s="9">
        <v>187</v>
      </c>
      <c r="G39" s="7" t="s">
        <v>29</v>
      </c>
      <c r="H39" s="145" t="s">
        <v>272</v>
      </c>
      <c r="I39" s="153">
        <f>[4]List1!T97</f>
        <v>7.951388888888888E-3</v>
      </c>
      <c r="J39" s="159">
        <f>RANK(I39,I5:I55,1)</f>
        <v>24</v>
      </c>
      <c r="K39" s="153">
        <f>[4]List1!X97</f>
        <v>2.8113425925925927E-2</v>
      </c>
      <c r="L39" s="159">
        <f>RANK(K39,K5:K55,1)</f>
        <v>24</v>
      </c>
      <c r="M39" s="153">
        <f>[4]List1!Z97</f>
        <v>3.815972222222222E-2</v>
      </c>
      <c r="N39" s="159">
        <f>RANK(M39,M5:M55,1)</f>
        <v>26</v>
      </c>
      <c r="O39" s="153">
        <f>[4]List1!AB97</f>
        <v>2.3425925925925926E-2</v>
      </c>
      <c r="P39" s="159">
        <f>RANK(O39,O5:O55,1)</f>
        <v>44</v>
      </c>
      <c r="Q39" s="143" t="s">
        <v>669</v>
      </c>
      <c r="R39" s="131"/>
    </row>
    <row r="40" spans="1:19" ht="12.75" customHeight="1">
      <c r="A40" s="141">
        <v>36</v>
      </c>
      <c r="B40" s="157" t="s">
        <v>343</v>
      </c>
      <c r="C40" s="158" t="s">
        <v>77</v>
      </c>
      <c r="D40">
        <v>2005</v>
      </c>
      <c r="E40" s="9">
        <v>175</v>
      </c>
      <c r="F40" s="10" t="s">
        <v>109</v>
      </c>
      <c r="G40" s="7" t="s">
        <v>40</v>
      </c>
      <c r="H40" s="145" t="s">
        <v>258</v>
      </c>
      <c r="I40" s="153">
        <f>[4]List1!T98</f>
        <v>8.0092592592592594E-3</v>
      </c>
      <c r="J40" s="159">
        <f>RANK(I40,I5:I55,1)</f>
        <v>25</v>
      </c>
      <c r="K40" s="153">
        <f>[4]List1!X98</f>
        <v>2.9872685185185183E-2</v>
      </c>
      <c r="L40" s="159">
        <f>RANK(K40,K5:K55,1)</f>
        <v>32</v>
      </c>
      <c r="M40" s="153">
        <f>[4]List1!Z98</f>
        <v>4.0150462962962957E-2</v>
      </c>
      <c r="N40" s="159">
        <f>RANK(M40,M5:M55,1)</f>
        <v>29</v>
      </c>
      <c r="O40" s="153">
        <f>[4]List1!AB98</f>
        <v>2.1874999999999999E-2</v>
      </c>
      <c r="P40" s="159">
        <f>RANK(O40,O5:O55,1)</f>
        <v>40</v>
      </c>
      <c r="Q40" s="143" t="s">
        <v>670</v>
      </c>
      <c r="R40" s="131">
        <v>46</v>
      </c>
      <c r="S40" s="8">
        <v>89</v>
      </c>
    </row>
    <row r="41" spans="1:19" ht="12.75" customHeight="1">
      <c r="A41" s="141">
        <v>37</v>
      </c>
      <c r="B41" s="157" t="s">
        <v>315</v>
      </c>
      <c r="C41" s="158" t="s">
        <v>316</v>
      </c>
      <c r="D41">
        <v>1990</v>
      </c>
      <c r="E41" s="9">
        <v>217</v>
      </c>
      <c r="F41" s="10" t="s">
        <v>109</v>
      </c>
      <c r="G41" s="7" t="s">
        <v>24</v>
      </c>
      <c r="H41" s="145" t="s">
        <v>264</v>
      </c>
      <c r="I41" s="153">
        <f>[4]List1!T99</f>
        <v>1.0011574074074074E-2</v>
      </c>
      <c r="J41" s="159">
        <f>RANK(I41,I5:I55,1)</f>
        <v>47</v>
      </c>
      <c r="K41" s="153">
        <f>[4]List1!X99</f>
        <v>3.2245370370370369E-2</v>
      </c>
      <c r="L41" s="159">
        <f>RANK(K41,K5:K55,1)</f>
        <v>42</v>
      </c>
      <c r="M41" s="153">
        <f>[4]List1!Z99</f>
        <v>4.4965277777777778E-2</v>
      </c>
      <c r="N41" s="159">
        <f>RANK(M41,M5:M55,1)</f>
        <v>44</v>
      </c>
      <c r="O41" s="153">
        <f>[4]List1!AB99</f>
        <v>1.7858796296296293E-2</v>
      </c>
      <c r="P41" s="159">
        <f>RANK(O41,O5:O55,1)</f>
        <v>15</v>
      </c>
      <c r="Q41" s="143" t="s">
        <v>671</v>
      </c>
      <c r="R41" s="131">
        <v>43</v>
      </c>
      <c r="S41" s="8">
        <v>75</v>
      </c>
    </row>
    <row r="42" spans="1:19" ht="12.75" customHeight="1">
      <c r="A42" s="141">
        <v>38</v>
      </c>
      <c r="B42" s="157" t="s">
        <v>33</v>
      </c>
      <c r="C42" s="158" t="s">
        <v>34</v>
      </c>
      <c r="D42">
        <v>1980</v>
      </c>
      <c r="E42" s="9">
        <v>173</v>
      </c>
      <c r="F42" s="10" t="s">
        <v>109</v>
      </c>
      <c r="G42" s="7" t="s">
        <v>27</v>
      </c>
      <c r="H42" s="145" t="s">
        <v>259</v>
      </c>
      <c r="I42" s="153">
        <f>[4]List1!T100</f>
        <v>9.4097222222222221E-3</v>
      </c>
      <c r="J42" s="159">
        <f>RANK(I42,I5:I55,1)</f>
        <v>40</v>
      </c>
      <c r="K42" s="153">
        <f>[4]List1!X100</f>
        <v>2.9722222222222219E-2</v>
      </c>
      <c r="L42" s="159">
        <f>RANK(K42,K5:K55,1)</f>
        <v>30</v>
      </c>
      <c r="M42" s="153">
        <f>[4]List1!Z100</f>
        <v>4.1157407407407406E-2</v>
      </c>
      <c r="N42" s="159">
        <f>RANK(M42,M5:M55,1)</f>
        <v>34</v>
      </c>
      <c r="O42" s="153">
        <f>[4]List1!AB100</f>
        <v>2.1840277777777774E-2</v>
      </c>
      <c r="P42" s="159">
        <f>RANK(O42,O5:O55,1)</f>
        <v>39</v>
      </c>
      <c r="Q42" s="143" t="s">
        <v>672</v>
      </c>
      <c r="R42" s="131">
        <v>41</v>
      </c>
      <c r="S42" s="8">
        <v>88</v>
      </c>
    </row>
    <row r="43" spans="1:19" ht="12.75" customHeight="1">
      <c r="A43" s="141">
        <v>39</v>
      </c>
      <c r="B43" s="157" t="s">
        <v>621</v>
      </c>
      <c r="C43" s="158"/>
      <c r="D43">
        <v>1975</v>
      </c>
      <c r="E43" s="9">
        <v>177</v>
      </c>
      <c r="G43" s="7" t="s">
        <v>29</v>
      </c>
      <c r="H43" s="145" t="s">
        <v>273</v>
      </c>
      <c r="I43" s="153">
        <f>[4]List1!T101</f>
        <v>9.4444444444444445E-3</v>
      </c>
      <c r="J43" s="159">
        <f>RANK(I43,I5:I55,1)</f>
        <v>42</v>
      </c>
      <c r="K43" s="153">
        <f>[4]List1!X101</f>
        <v>3.0451388888888889E-2</v>
      </c>
      <c r="L43" s="159">
        <f>RANK(K43,K5:K55,1)</f>
        <v>38</v>
      </c>
      <c r="M43" s="153">
        <f>[4]List1!Z101</f>
        <v>4.2407407407407408E-2</v>
      </c>
      <c r="N43" s="159">
        <f>RANK(M43,M5:M55,1)</f>
        <v>38</v>
      </c>
      <c r="O43" s="153">
        <f>[4]List1!AB101</f>
        <v>2.1134259259259259E-2</v>
      </c>
      <c r="P43" s="159">
        <f>RANK(O43,O5:O55,1)</f>
        <v>37</v>
      </c>
      <c r="Q43" s="143" t="s">
        <v>673</v>
      </c>
      <c r="R43" s="131"/>
    </row>
    <row r="44" spans="1:19" ht="12.75" customHeight="1">
      <c r="A44" s="141">
        <v>40</v>
      </c>
      <c r="B44" s="157" t="s">
        <v>454</v>
      </c>
      <c r="C44" s="158" t="s">
        <v>494</v>
      </c>
      <c r="D44">
        <v>1968</v>
      </c>
      <c r="E44" s="9">
        <v>212</v>
      </c>
      <c r="G44" s="7" t="s">
        <v>50</v>
      </c>
      <c r="H44" s="145" t="s">
        <v>264</v>
      </c>
      <c r="I44" s="153">
        <f>[4]List1!T102</f>
        <v>9.6990740740740752E-3</v>
      </c>
      <c r="J44" s="159">
        <f>RANK(I44,I5:I55,1)</f>
        <v>44</v>
      </c>
      <c r="K44" s="153">
        <f>[4]List1!X102</f>
        <v>3.0254629629629631E-2</v>
      </c>
      <c r="L44" s="159">
        <f>RANK(K44,K5:K55,1)</f>
        <v>34</v>
      </c>
      <c r="M44" s="153">
        <f>[4]List1!Z102</f>
        <v>4.2465277777777782E-2</v>
      </c>
      <c r="N44" s="159">
        <f>RANK(M44,M5:M55,1)</f>
        <v>39</v>
      </c>
      <c r="O44" s="153">
        <f>[4]List1!AB102</f>
        <v>2.2465277777777778E-2</v>
      </c>
      <c r="P44" s="159">
        <f>RANK(O44,O5:O55,1)</f>
        <v>41</v>
      </c>
      <c r="Q44" s="143" t="s">
        <v>674</v>
      </c>
      <c r="R44" s="131"/>
    </row>
    <row r="45" spans="1:19" ht="12.75" customHeight="1">
      <c r="A45" s="141">
        <v>41</v>
      </c>
      <c r="B45" s="157" t="s">
        <v>56</v>
      </c>
      <c r="C45" s="158" t="s">
        <v>173</v>
      </c>
      <c r="D45">
        <v>1961</v>
      </c>
      <c r="E45" s="9">
        <v>197</v>
      </c>
      <c r="F45" s="10" t="s">
        <v>109</v>
      </c>
      <c r="G45" s="7" t="s">
        <v>69</v>
      </c>
      <c r="H45" s="145" t="s">
        <v>259</v>
      </c>
      <c r="I45" s="153">
        <f>[4]List1!T103</f>
        <v>8.8310185185185193E-3</v>
      </c>
      <c r="J45" s="159">
        <f>RANK(I45,I5:I55,1)</f>
        <v>36</v>
      </c>
      <c r="K45" s="153">
        <f>[4]List1!X103</f>
        <v>3.0439814814814819E-2</v>
      </c>
      <c r="L45" s="159">
        <f>RANK(K45,K5:K55,1)</f>
        <v>36</v>
      </c>
      <c r="M45" s="153">
        <f>[4]List1!Z103</f>
        <v>4.1793981481481488E-2</v>
      </c>
      <c r="N45" s="159">
        <f>RANK(M45,M5:M55,1)</f>
        <v>35</v>
      </c>
      <c r="O45" s="153">
        <f>[4]List1!AB103</f>
        <v>2.5624999999999998E-2</v>
      </c>
      <c r="P45" s="159">
        <f>RANK(O45,O5:O55,1)</f>
        <v>46</v>
      </c>
      <c r="Q45" s="143" t="s">
        <v>675</v>
      </c>
      <c r="R45" s="131">
        <v>43</v>
      </c>
      <c r="S45" s="8">
        <v>74</v>
      </c>
    </row>
    <row r="46" spans="1:19" ht="12.75" customHeight="1">
      <c r="A46" s="141">
        <v>42</v>
      </c>
      <c r="B46" s="157" t="s">
        <v>92</v>
      </c>
      <c r="C46" s="158" t="s">
        <v>34</v>
      </c>
      <c r="D46">
        <v>1963</v>
      </c>
      <c r="E46" s="9">
        <v>214</v>
      </c>
      <c r="F46" s="10" t="s">
        <v>109</v>
      </c>
      <c r="G46" s="7" t="s">
        <v>69</v>
      </c>
      <c r="H46" s="145" t="s">
        <v>260</v>
      </c>
      <c r="I46" s="153">
        <f>[4]List1!T104</f>
        <v>9.2361111111111116E-3</v>
      </c>
      <c r="J46" s="159">
        <f>RANK(I46,I5:I55,1)</f>
        <v>38</v>
      </c>
      <c r="K46" s="153">
        <f>[4]List1!X104</f>
        <v>3.3229166666666671E-2</v>
      </c>
      <c r="L46" s="159">
        <f>RANK(K46,K5:K55,1)</f>
        <v>44</v>
      </c>
      <c r="M46" s="153">
        <f>[4]List1!Z104</f>
        <v>4.4745370370370373E-2</v>
      </c>
      <c r="N46" s="159">
        <f>RANK(M46,M5:M55,1)</f>
        <v>42</v>
      </c>
      <c r="O46" s="153">
        <f>[4]List1!AB104</f>
        <v>2.314814814814815E-2</v>
      </c>
      <c r="P46" s="159">
        <f>RANK(O46,O5:O55,1)</f>
        <v>43</v>
      </c>
      <c r="Q46" s="143" t="s">
        <v>676</v>
      </c>
      <c r="R46" s="131">
        <v>41</v>
      </c>
      <c r="S46" s="8">
        <v>73</v>
      </c>
    </row>
    <row r="47" spans="1:19" ht="12.75" customHeight="1">
      <c r="A47" s="141">
        <v>43</v>
      </c>
      <c r="B47" s="157" t="s">
        <v>622</v>
      </c>
      <c r="C47" s="158"/>
      <c r="D47">
        <v>2005</v>
      </c>
      <c r="E47" s="9">
        <v>209</v>
      </c>
      <c r="G47" s="7" t="s">
        <v>40</v>
      </c>
      <c r="H47" s="145" t="s">
        <v>259</v>
      </c>
      <c r="I47" s="153">
        <f>[4]List1!T105</f>
        <v>6.9791666666666665E-3</v>
      </c>
      <c r="J47" s="159">
        <f>RANK(I47,I5:I55,1)</f>
        <v>12</v>
      </c>
      <c r="K47" s="153">
        <f>[4]List1!X105</f>
        <v>3.3819444444444444E-2</v>
      </c>
      <c r="L47" s="159">
        <f>RANK(K47,K5:K55,1)</f>
        <v>45</v>
      </c>
      <c r="M47" s="153">
        <f>[4]List1!Z105</f>
        <v>4.282407407407407E-2</v>
      </c>
      <c r="N47" s="159">
        <f>RANK(M47,M5:M55,1)</f>
        <v>41</v>
      </c>
      <c r="O47" s="153">
        <f>[4]List1!AB105</f>
        <v>2.521990740740741E-2</v>
      </c>
      <c r="P47" s="159">
        <f>RANK(O47,O5:O55,1)</f>
        <v>45</v>
      </c>
      <c r="Q47" s="143" t="s">
        <v>677</v>
      </c>
      <c r="R47" s="131"/>
    </row>
    <row r="48" spans="1:19" ht="12.75" customHeight="1">
      <c r="A48" s="141">
        <v>44</v>
      </c>
      <c r="B48" s="157" t="s">
        <v>195</v>
      </c>
      <c r="C48" s="158" t="s">
        <v>31</v>
      </c>
      <c r="D48">
        <v>1967</v>
      </c>
      <c r="E48" s="9">
        <v>163</v>
      </c>
      <c r="F48" s="10" t="s">
        <v>109</v>
      </c>
      <c r="G48" s="7" t="s">
        <v>50</v>
      </c>
      <c r="H48" s="145" t="s">
        <v>265</v>
      </c>
      <c r="I48" s="153">
        <f>[4]List1!T106</f>
        <v>1.0520833333333333E-2</v>
      </c>
      <c r="J48" s="159">
        <f>RANK(I48,I5:I55,1)</f>
        <v>48</v>
      </c>
      <c r="K48" s="153">
        <f>[4]List1!X106</f>
        <v>3.2222222222222222E-2</v>
      </c>
      <c r="L48" s="159">
        <f>RANK(K48,K5:K55,1)</f>
        <v>41</v>
      </c>
      <c r="M48" s="153">
        <f>[4]List1!Z106</f>
        <v>4.5127314814814815E-2</v>
      </c>
      <c r="N48" s="159">
        <f>RANK(M48,M5:M55,1)</f>
        <v>45</v>
      </c>
      <c r="O48" s="153">
        <f>[4]List1!AB106</f>
        <v>2.2928240740740739E-2</v>
      </c>
      <c r="P48" s="159">
        <f>RANK(O48,O5:O55,1)</f>
        <v>42</v>
      </c>
      <c r="Q48" s="143" t="s">
        <v>678</v>
      </c>
      <c r="R48" s="131">
        <v>39</v>
      </c>
      <c r="S48" s="8">
        <v>72</v>
      </c>
    </row>
    <row r="49" spans="1:19" ht="12.75" customHeight="1">
      <c r="A49" s="141">
        <v>45</v>
      </c>
      <c r="B49" s="157" t="s">
        <v>144</v>
      </c>
      <c r="C49" s="158" t="s">
        <v>155</v>
      </c>
      <c r="D49">
        <v>1970</v>
      </c>
      <c r="E49" s="9">
        <v>186</v>
      </c>
      <c r="F49" s="10" t="s">
        <v>109</v>
      </c>
      <c r="G49" s="7" t="s">
        <v>45</v>
      </c>
      <c r="H49" s="145" t="s">
        <v>257</v>
      </c>
      <c r="I49" s="153">
        <f>[4]List1!T107</f>
        <v>9.9074074074074064E-3</v>
      </c>
      <c r="J49" s="159">
        <f>RANK(I49,I5:I55,1)</f>
        <v>45</v>
      </c>
      <c r="K49" s="153">
        <f>[4]List1!X107</f>
        <v>3.4444444444444444E-2</v>
      </c>
      <c r="L49" s="159">
        <f>RANK(K49,K5:K55,1)</f>
        <v>48</v>
      </c>
      <c r="M49" s="153">
        <f>[4]List1!Z107</f>
        <v>4.6493055555555551E-2</v>
      </c>
      <c r="N49" s="159">
        <f>RANK(M49,M5:M55,1)</f>
        <v>46</v>
      </c>
      <c r="O49" s="153">
        <f>[4]List1!AB107</f>
        <v>2.1759259259259259E-2</v>
      </c>
      <c r="P49" s="159">
        <f>RANK(O49,O5:O55,1)</f>
        <v>38</v>
      </c>
      <c r="Q49" s="143" t="s">
        <v>679</v>
      </c>
      <c r="R49" s="131">
        <v>50</v>
      </c>
      <c r="S49" s="8">
        <v>87</v>
      </c>
    </row>
    <row r="50" spans="1:19" ht="12.75" customHeight="1">
      <c r="A50" s="141">
        <v>46</v>
      </c>
      <c r="B50" s="157" t="s">
        <v>623</v>
      </c>
      <c r="C50" s="158"/>
      <c r="D50">
        <v>1988</v>
      </c>
      <c r="E50" s="9">
        <v>180</v>
      </c>
      <c r="G50" s="7" t="s">
        <v>24</v>
      </c>
      <c r="H50" s="145" t="s">
        <v>265</v>
      </c>
      <c r="I50" s="153">
        <f>[4]List1!T108</f>
        <v>9.9305555555555553E-3</v>
      </c>
      <c r="J50" s="159">
        <f>RANK(I50,I5:I55,1)</f>
        <v>46</v>
      </c>
      <c r="K50" s="153">
        <f>[4]List1!X108</f>
        <v>3.6041666666666666E-2</v>
      </c>
      <c r="L50" s="159">
        <f>RANK(K50,K5:K55,1)</f>
        <v>50</v>
      </c>
      <c r="M50" s="153">
        <f>[4]List1!Z108</f>
        <v>4.880787037037037E-2</v>
      </c>
      <c r="N50" s="159">
        <f>RANK(M50,M5:M55,1)</f>
        <v>48</v>
      </c>
      <c r="O50" s="153">
        <f>[4]List1!AB108</f>
        <v>2.0833333333333332E-2</v>
      </c>
      <c r="P50" s="159">
        <f>RANK(O50,O5:O55,1)</f>
        <v>34</v>
      </c>
      <c r="Q50" s="143" t="s">
        <v>680</v>
      </c>
      <c r="R50" s="131"/>
    </row>
    <row r="51" spans="1:19" ht="12.75" customHeight="1">
      <c r="A51" s="141">
        <v>47</v>
      </c>
      <c r="B51" s="157" t="s">
        <v>62</v>
      </c>
      <c r="C51" s="158" t="s">
        <v>93</v>
      </c>
      <c r="D51">
        <v>1966</v>
      </c>
      <c r="E51" s="9">
        <v>220</v>
      </c>
      <c r="F51" s="10" t="s">
        <v>109</v>
      </c>
      <c r="G51" s="7" t="s">
        <v>50</v>
      </c>
      <c r="H51" s="145" t="s">
        <v>266</v>
      </c>
      <c r="I51" s="153">
        <f>[4]List1!T109</f>
        <v>9.6296296296296303E-3</v>
      </c>
      <c r="J51" s="159">
        <f>RANK(I51,I5:I55,1)</f>
        <v>43</v>
      </c>
      <c r="K51" s="153">
        <f>[4]List1!X109</f>
        <v>3.2928240740740737E-2</v>
      </c>
      <c r="L51" s="159">
        <f>RANK(K51,K5:K55,1)</f>
        <v>43</v>
      </c>
      <c r="M51" s="153">
        <f>[4]List1!Z109</f>
        <v>4.4826388888888888E-2</v>
      </c>
      <c r="N51" s="159">
        <f>RANK(M51,M5:M55,1)</f>
        <v>43</v>
      </c>
      <c r="O51" s="153">
        <f>[4]List1!AB109</f>
        <v>2.6608796296296301E-2</v>
      </c>
      <c r="P51" s="159">
        <f>RANK(O51,O5:O55,1)</f>
        <v>48</v>
      </c>
      <c r="Q51" s="143" t="s">
        <v>681</v>
      </c>
      <c r="R51" s="131">
        <v>38</v>
      </c>
      <c r="S51" s="8">
        <v>71</v>
      </c>
    </row>
    <row r="52" spans="1:19" ht="12.75" customHeight="1">
      <c r="A52" s="141">
        <v>48</v>
      </c>
      <c r="B52" s="157" t="s">
        <v>44</v>
      </c>
      <c r="C52" s="158" t="s">
        <v>59</v>
      </c>
      <c r="D52">
        <v>1954</v>
      </c>
      <c r="E52" s="9">
        <v>182</v>
      </c>
      <c r="F52" s="10" t="s">
        <v>109</v>
      </c>
      <c r="G52" s="7" t="s">
        <v>45</v>
      </c>
      <c r="H52" s="145" t="s">
        <v>258</v>
      </c>
      <c r="I52" s="153">
        <f>[4]List1!T110</f>
        <v>1.0555555555555554E-2</v>
      </c>
      <c r="J52" s="159">
        <f>RANK(I52,I5:I55,1)</f>
        <v>49</v>
      </c>
      <c r="K52" s="153">
        <f>[4]List1!X110</f>
        <v>3.394675925925926E-2</v>
      </c>
      <c r="L52" s="159">
        <f>RANK(K52,K5:K55,1)</f>
        <v>46</v>
      </c>
      <c r="M52" s="153">
        <f>[4]List1!Z110</f>
        <v>4.704861111111111E-2</v>
      </c>
      <c r="N52" s="159">
        <f>RANK(M52,M5:M55,1)</f>
        <v>47</v>
      </c>
      <c r="O52" s="153">
        <f>[4]List1!AB110</f>
        <v>2.5983796296296293E-2</v>
      </c>
      <c r="P52" s="159">
        <f>RANK(O52,O5:O55,1)</f>
        <v>47</v>
      </c>
      <c r="Q52" s="143" t="s">
        <v>682</v>
      </c>
      <c r="R52" s="131">
        <v>46</v>
      </c>
      <c r="S52" s="8">
        <v>86</v>
      </c>
    </row>
    <row r="53" spans="1:19" ht="12.75" customHeight="1">
      <c r="A53" s="141">
        <v>49</v>
      </c>
      <c r="B53" s="157" t="s">
        <v>80</v>
      </c>
      <c r="C53" s="158" t="s">
        <v>34</v>
      </c>
      <c r="D53">
        <v>1949</v>
      </c>
      <c r="E53" s="9">
        <v>188</v>
      </c>
      <c r="F53" s="10" t="s">
        <v>109</v>
      </c>
      <c r="G53" s="7" t="s">
        <v>156</v>
      </c>
      <c r="H53" s="145" t="s">
        <v>257</v>
      </c>
      <c r="I53" s="153">
        <f>[4]List1!T111</f>
        <v>1.1875E-2</v>
      </c>
      <c r="J53" s="159">
        <f>RANK(I53,I5:I55,1)</f>
        <v>50</v>
      </c>
      <c r="K53" s="153">
        <f>[4]List1!X111</f>
        <v>3.4513888888888886E-2</v>
      </c>
      <c r="L53" s="159">
        <f>RANK(K53,K5:K55,1)</f>
        <v>49</v>
      </c>
      <c r="M53" s="153">
        <f>[4]List1!Z111</f>
        <v>4.9780092592592591E-2</v>
      </c>
      <c r="N53" s="159">
        <f>RANK(M53,M5:M55,1)</f>
        <v>49</v>
      </c>
      <c r="O53" s="153">
        <f>[4]List1!AB111</f>
        <v>2.8333333333333332E-2</v>
      </c>
      <c r="P53" s="159">
        <f>RANK(O53,O5:O55,1)</f>
        <v>49</v>
      </c>
      <c r="Q53" s="143" t="s">
        <v>683</v>
      </c>
      <c r="R53" s="131">
        <v>50</v>
      </c>
      <c r="S53" s="8">
        <v>70</v>
      </c>
    </row>
    <row r="54" spans="1:19" ht="12.75" customHeight="1">
      <c r="A54" s="141">
        <v>50</v>
      </c>
      <c r="B54" s="157" t="s">
        <v>142</v>
      </c>
      <c r="C54" s="158" t="s">
        <v>63</v>
      </c>
      <c r="D54">
        <v>1959</v>
      </c>
      <c r="E54" s="9">
        <v>164</v>
      </c>
      <c r="F54" s="10" t="s">
        <v>109</v>
      </c>
      <c r="G54" s="7" t="s">
        <v>69</v>
      </c>
      <c r="H54" s="145" t="s">
        <v>262</v>
      </c>
      <c r="I54" s="153">
        <f>[4]List1!T112</f>
        <v>1.3020833333333334E-2</v>
      </c>
      <c r="J54" s="159">
        <f>RANK(I54,I5:I55,1)</f>
        <v>51</v>
      </c>
      <c r="K54" s="153">
        <f>[4]List1!X112</f>
        <v>3.4201388888888892E-2</v>
      </c>
      <c r="L54" s="159">
        <f>RANK(K54,K5:K55,1)</f>
        <v>47</v>
      </c>
      <c r="M54" s="153">
        <f>[4]List1!Z112</f>
        <v>5.016203703703704E-2</v>
      </c>
      <c r="N54" s="159">
        <f>RANK(M54,M5:M55,1)</f>
        <v>50</v>
      </c>
      <c r="O54" s="153">
        <f>[4]List1!AB112</f>
        <v>3.7071759259259256E-2</v>
      </c>
      <c r="P54" s="159">
        <f>RANK(O54,O5:O55,1)</f>
        <v>50</v>
      </c>
      <c r="Q54" s="143" t="s">
        <v>684</v>
      </c>
      <c r="R54" s="131">
        <v>40</v>
      </c>
      <c r="S54" s="8">
        <v>69</v>
      </c>
    </row>
    <row r="55" spans="1:19" ht="12.75" customHeight="1">
      <c r="A55" s="141">
        <v>51</v>
      </c>
      <c r="B55" s="157" t="s">
        <v>624</v>
      </c>
      <c r="C55" s="158" t="s">
        <v>77</v>
      </c>
      <c r="D55">
        <v>2007</v>
      </c>
      <c r="E55" s="9">
        <v>168</v>
      </c>
      <c r="F55" s="10" t="s">
        <v>109</v>
      </c>
      <c r="G55" s="7" t="s">
        <v>40</v>
      </c>
      <c r="H55" s="145" t="s">
        <v>293</v>
      </c>
      <c r="I55" s="153">
        <f>[4]List1!T113</f>
        <v>6.9791666666666665E-3</v>
      </c>
      <c r="J55" s="159">
        <f>RANK(I55,I5:I55,1)</f>
        <v>12</v>
      </c>
      <c r="K55" s="153"/>
      <c r="L55" s="159"/>
      <c r="M55" s="153"/>
      <c r="N55" s="159"/>
      <c r="O55" s="153"/>
      <c r="P55" s="159"/>
      <c r="Q55" s="143" t="s">
        <v>213</v>
      </c>
      <c r="R55" s="131"/>
    </row>
  </sheetData>
  <sheetProtection selectLockedCells="1" selectUnlockedCells="1"/>
  <mergeCells count="2">
    <mergeCell ref="A1:Q1"/>
    <mergeCell ref="A2:Q2"/>
  </mergeCells>
  <pageMargins left="0.59055118110236227" right="0.5118110236220472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4"/>
  <sheetViews>
    <sheetView workbookViewId="0">
      <selection sqref="A1:Q1"/>
    </sheetView>
  </sheetViews>
  <sheetFormatPr defaultColWidth="8.81640625" defaultRowHeight="12.75" customHeight="1"/>
  <cols>
    <col min="1" max="1" width="3.81640625" style="7" customWidth="1"/>
    <col min="2" max="2" width="16.7265625" customWidth="1"/>
    <col min="3" max="3" width="19" customWidth="1"/>
    <col min="4" max="4" width="4.81640625" style="8" customWidth="1"/>
    <col min="5" max="5" width="3" customWidth="1"/>
    <col min="6" max="6" width="2.81640625" style="10" customWidth="1"/>
    <col min="7" max="7" width="4" style="11" customWidth="1"/>
    <col min="8" max="8" width="3.1796875" style="10" customWidth="1"/>
    <col min="9" max="9" width="9.1796875" customWidth="1"/>
    <col min="10" max="10" width="3.7265625" style="9" customWidth="1"/>
    <col min="11" max="11" width="10.453125" customWidth="1"/>
    <col min="12" max="12" width="3.7265625" style="9" customWidth="1"/>
    <col min="13" max="13" width="10.453125" customWidth="1"/>
    <col min="14" max="14" width="3.7265625" style="9" customWidth="1"/>
    <col min="15" max="15" width="10.26953125" customWidth="1"/>
    <col min="16" max="16" width="3.7265625" style="9" customWidth="1"/>
    <col min="17" max="17" width="10.54296875" style="11" customWidth="1"/>
    <col min="18" max="19" width="4.26953125" style="8" customWidth="1"/>
  </cols>
  <sheetData>
    <row r="1" spans="1:19" ht="15" customHeight="1">
      <c r="A1" s="181" t="s">
        <v>686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118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2"/>
      <c r="H3" s="12"/>
      <c r="I3" s="21"/>
      <c r="J3"/>
      <c r="K3" s="21"/>
      <c r="L3"/>
      <c r="M3" s="21"/>
      <c r="N3"/>
      <c r="O3" s="21"/>
      <c r="P3"/>
      <c r="Q3" s="2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2" t="s">
        <v>4</v>
      </c>
      <c r="H4" s="12" t="s">
        <v>5</v>
      </c>
      <c r="I4" s="22" t="s">
        <v>103</v>
      </c>
      <c r="J4" s="12" t="s">
        <v>5</v>
      </c>
      <c r="K4" s="22" t="s">
        <v>104</v>
      </c>
      <c r="L4" s="12" t="s">
        <v>5</v>
      </c>
      <c r="M4" s="22" t="s">
        <v>105</v>
      </c>
      <c r="N4" s="12" t="s">
        <v>5</v>
      </c>
      <c r="O4" s="22" t="s">
        <v>106</v>
      </c>
      <c r="P4" s="12" t="s">
        <v>5</v>
      </c>
      <c r="Q4" s="22" t="s">
        <v>107</v>
      </c>
      <c r="R4" s="7" t="s">
        <v>6</v>
      </c>
      <c r="S4" s="7" t="s">
        <v>7</v>
      </c>
    </row>
    <row r="5" spans="1:19" ht="12.75" customHeight="1">
      <c r="A5" s="7">
        <f>[5]vysledky!A5</f>
        <v>1</v>
      </c>
      <c r="B5" t="str">
        <f>_xlfn.CONCAT([5]vysledky!D5," ",[5]vysledky!C5)</f>
        <v>Hron Jan</v>
      </c>
      <c r="C5" t="str">
        <f>IF([5]vysledky!H5="","",[5]vysledky!H5)</f>
        <v>Šumavský triatlon</v>
      </c>
      <c r="D5" t="str">
        <f>[5]vysledky!F5</f>
        <v>1981</v>
      </c>
      <c r="E5">
        <f>[5]vysledky!B5</f>
        <v>24</v>
      </c>
      <c r="F5" s="10" t="s">
        <v>109</v>
      </c>
      <c r="G5" s="7" t="str">
        <f>LEFT([5]vysledky!G5,2)</f>
        <v>M4</v>
      </c>
      <c r="H5" s="7">
        <f t="shared" ref="H5:H48" si="0">1+SUMPRODUCT(($G$5:$G$153=G5)*($Q$5:$Q$153&lt;Q5))</f>
        <v>4</v>
      </c>
      <c r="I5" t="str">
        <f>[5]vysledky!I5</f>
        <v>00:13:31,25</v>
      </c>
      <c r="J5" t="str">
        <f>MID([5]vysledky!J5,2,LEN([5]vysledky!J5)-2)</f>
        <v>7</v>
      </c>
      <c r="K5" t="str">
        <f>[5]vysledky!L5</f>
        <v>00:35:32,95</v>
      </c>
      <c r="L5" t="str">
        <f>MID([5]vysledky!M5,2,LEN([5]vysledky!M5)-2)</f>
        <v>1</v>
      </c>
      <c r="M5" s="144">
        <f>[5]vysledky!I5+[5]vysledky!K5+[5]vysledky!L5</f>
        <v>3.4618865740740738E-2</v>
      </c>
      <c r="N5">
        <f t="shared" ref="N5:N48" si="1">IFERROR(RANK(M5,$M$5:$M$153,1),"")</f>
        <v>2</v>
      </c>
      <c r="O5" t="str">
        <f>[5]vysledky!O5</f>
        <v>00:21:36,56</v>
      </c>
      <c r="P5" t="str">
        <f>MID([5]vysledky!P5,2,LEN([5]vysledky!P5)-2)</f>
        <v>2</v>
      </c>
      <c r="Q5" s="7" t="str">
        <f>[5]vysledky!Q5</f>
        <v>01:12:09,40</v>
      </c>
      <c r="R5" s="8">
        <v>50</v>
      </c>
      <c r="S5" s="8">
        <v>100</v>
      </c>
    </row>
    <row r="6" spans="1:19" ht="12.75" customHeight="1">
      <c r="A6" s="7">
        <f>[5]vysledky!A6</f>
        <v>2</v>
      </c>
      <c r="B6" t="str">
        <f>_xlfn.CONCAT([5]vysledky!D6," ",[5]vysledky!C6)</f>
        <v>Jabůrek Martin</v>
      </c>
      <c r="C6" t="str">
        <f>IF([5]vysledky!H6="","",[5]vysledky!H6)</f>
        <v>Hlincova Hora</v>
      </c>
      <c r="D6" t="str">
        <f>[5]vysledky!F6</f>
        <v>1983</v>
      </c>
      <c r="E6">
        <f>[5]vysledky!B6</f>
        <v>37</v>
      </c>
      <c r="F6" s="10" t="s">
        <v>109</v>
      </c>
      <c r="G6" s="7" t="str">
        <f>LEFT([5]vysledky!G6,2)</f>
        <v>M4</v>
      </c>
      <c r="H6" s="7">
        <f t="shared" si="0"/>
        <v>5</v>
      </c>
      <c r="I6" t="str">
        <f>[5]vysledky!I6</f>
        <v>00:13:42,09</v>
      </c>
      <c r="J6" t="str">
        <f>MID([5]vysledky!J6,2,LEN([5]vysledky!J6)-2)</f>
        <v>11</v>
      </c>
      <c r="K6" t="str">
        <f>[5]vysledky!L6</f>
        <v>00:35:53,96</v>
      </c>
      <c r="L6" t="str">
        <f>MID([5]vysledky!M6,2,LEN([5]vysledky!M6)-2)</f>
        <v>2</v>
      </c>
      <c r="M6" s="144">
        <f>[5]vysledky!I6+[5]vysledky!K6+[5]vysledky!L6</f>
        <v>3.5120949074074072E-2</v>
      </c>
      <c r="N6">
        <f t="shared" si="1"/>
        <v>3</v>
      </c>
      <c r="O6" t="str">
        <f>[5]vysledky!O6</f>
        <v>00:21:52,21</v>
      </c>
      <c r="P6" t="str">
        <f>MID([5]vysledky!P6,2,LEN([5]vysledky!P6)-2)</f>
        <v>3</v>
      </c>
      <c r="Q6" s="7" t="str">
        <f>[5]vysledky!Q6</f>
        <v>01:12:56,65</v>
      </c>
      <c r="R6" s="8">
        <v>46</v>
      </c>
      <c r="S6" s="8">
        <v>96</v>
      </c>
    </row>
    <row r="7" spans="1:19" ht="12.75" customHeight="1">
      <c r="A7" s="7">
        <f>[5]vysledky!A7</f>
        <v>3</v>
      </c>
      <c r="B7" t="str">
        <f>_xlfn.CONCAT([5]vysledky!D7," ",[5]vysledky!C7)</f>
        <v>Pařík Ondřej</v>
      </c>
      <c r="C7" t="str">
        <f>IF([5]vysledky!H7="","",[5]vysledky!H7)</f>
        <v>T. J. Sokol Kolín - atletika</v>
      </c>
      <c r="D7" t="str">
        <f>[5]vysledky!F7</f>
        <v>1983</v>
      </c>
      <c r="E7">
        <f>[5]vysledky!B7</f>
        <v>31</v>
      </c>
      <c r="F7" s="10" t="str">
        <f>IF([5]vysledky!T7="Ano","*","")</f>
        <v>*</v>
      </c>
      <c r="G7" s="7" t="str">
        <f>LEFT([5]vysledky!G7,2)</f>
        <v>M4</v>
      </c>
      <c r="H7" s="7">
        <f t="shared" si="0"/>
        <v>6</v>
      </c>
      <c r="I7" t="str">
        <f>[5]vysledky!I7</f>
        <v>00:15:22,76</v>
      </c>
      <c r="J7" t="str">
        <f>MID([5]vysledky!J7,2,LEN([5]vysledky!J7)-2)</f>
        <v>20</v>
      </c>
      <c r="K7" t="str">
        <f>[5]vysledky!L7</f>
        <v>00:37:34,99</v>
      </c>
      <c r="L7" t="str">
        <f>MID([5]vysledky!M7,2,LEN([5]vysledky!M7)-2)</f>
        <v>5</v>
      </c>
      <c r="M7" s="144">
        <f>[5]vysledky!I7+[5]vysledky!K7+[5]vysledky!L7</f>
        <v>3.7242013888888884E-2</v>
      </c>
      <c r="N7">
        <f t="shared" si="1"/>
        <v>7</v>
      </c>
      <c r="O7" t="str">
        <f>[5]vysledky!O7</f>
        <v>00:21:12,62</v>
      </c>
      <c r="P7" t="str">
        <f>MID([5]vysledky!P7,2,LEN([5]vysledky!P7)-2)</f>
        <v>1</v>
      </c>
      <c r="Q7" s="7" t="str">
        <f>[5]vysledky!Q7</f>
        <v>01:15:25,45</v>
      </c>
      <c r="R7" s="8">
        <v>43</v>
      </c>
      <c r="S7" s="8">
        <v>93</v>
      </c>
    </row>
    <row r="8" spans="1:19" ht="12.75" customHeight="1">
      <c r="A8" s="7">
        <f>[5]vysledky!A8</f>
        <v>4</v>
      </c>
      <c r="B8" t="str">
        <f>_xlfn.CONCAT([5]vysledky!D8," ",[5]vysledky!C8)</f>
        <v>Vondruška Radek</v>
      </c>
      <c r="C8" t="str">
        <f>IF([5]vysledky!H8="","",[5]vysledky!H8)</f>
        <v>TT Tálín</v>
      </c>
      <c r="D8" t="str">
        <f>[5]vysledky!F8</f>
        <v>1990</v>
      </c>
      <c r="E8">
        <f>[5]vysledky!B8</f>
        <v>11</v>
      </c>
      <c r="F8" s="10" t="str">
        <f>IF([5]vysledky!T8="Ano","*","")</f>
        <v>*</v>
      </c>
      <c r="G8" s="7" t="str">
        <f>LEFT([5]vysledky!G8,2)</f>
        <v>M3</v>
      </c>
      <c r="H8" s="7">
        <f t="shared" si="0"/>
        <v>1</v>
      </c>
      <c r="I8" t="str">
        <f>[5]vysledky!I8</f>
        <v>00:13:36,09</v>
      </c>
      <c r="J8" t="str">
        <f>MID([5]vysledky!J8,2,LEN([5]vysledky!J8)-2)</f>
        <v>8</v>
      </c>
      <c r="K8" t="str">
        <f>[5]vysledky!L8</f>
        <v>00:39:17,65</v>
      </c>
      <c r="L8" t="str">
        <f>MID([5]vysledky!M8,2,LEN([5]vysledky!M8)-2)</f>
        <v>10</v>
      </c>
      <c r="M8" s="144">
        <f>[5]vysledky!I8+[5]vysledky!K8+[5]vysledky!L8</f>
        <v>3.7185185185185189E-2</v>
      </c>
      <c r="N8">
        <f t="shared" si="1"/>
        <v>6</v>
      </c>
      <c r="O8" t="str">
        <f>[5]vysledky!O8</f>
        <v>00:22:18,85</v>
      </c>
      <c r="P8" t="str">
        <f>MID([5]vysledky!P8,2,LEN([5]vysledky!P8)-2)</f>
        <v>4</v>
      </c>
      <c r="Q8" s="7" t="str">
        <f>[5]vysledky!Q8</f>
        <v>01:16:32,74</v>
      </c>
      <c r="R8" s="8">
        <v>50</v>
      </c>
      <c r="S8" s="8">
        <v>91</v>
      </c>
    </row>
    <row r="9" spans="1:19" ht="12.75" customHeight="1">
      <c r="A9" s="7">
        <f>[5]vysledky!A9</f>
        <v>5</v>
      </c>
      <c r="B9" t="str">
        <f>_xlfn.CONCAT([5]vysledky!D9," ",[5]vysledky!C9)</f>
        <v>Šíp Jaromír</v>
      </c>
      <c r="C9" t="str">
        <f>IF([5]vysledky!H9="","",[5]vysledky!H9)</f>
        <v>TT Tálín</v>
      </c>
      <c r="D9" t="str">
        <f>[5]vysledky!F9</f>
        <v>1979</v>
      </c>
      <c r="E9">
        <f>[5]vysledky!B9</f>
        <v>3</v>
      </c>
      <c r="F9" s="10" t="str">
        <f>IF([5]vysledky!T9="Ano","*","")</f>
        <v>*</v>
      </c>
      <c r="G9" s="7" t="str">
        <f>LEFT([5]vysledky!G9,2)</f>
        <v>M4</v>
      </c>
      <c r="H9" s="7">
        <f t="shared" si="0"/>
        <v>7</v>
      </c>
      <c r="I9" t="str">
        <f>[5]vysledky!I9</f>
        <v>00:14:01,90</v>
      </c>
      <c r="J9" t="str">
        <f>MID([5]vysledky!J9,2,LEN([5]vysledky!J9)-2)</f>
        <v>14</v>
      </c>
      <c r="K9" t="str">
        <f>[5]vysledky!L9</f>
        <v>00:37:53,70</v>
      </c>
      <c r="L9" t="str">
        <f>MID([5]vysledky!M9,2,LEN([5]vysledky!M9)-2)</f>
        <v>6</v>
      </c>
      <c r="M9" s="144">
        <f>[5]vysledky!I9+[5]vysledky!K9+[5]vysledky!L9</f>
        <v>3.6574652777777779E-2</v>
      </c>
      <c r="N9">
        <f t="shared" si="1"/>
        <v>4</v>
      </c>
      <c r="O9" t="str">
        <f>[5]vysledky!O9</f>
        <v>00:23:44,19</v>
      </c>
      <c r="P9" t="str">
        <f>MID([5]vysledky!P9,2,LEN([5]vysledky!P9)-2)</f>
        <v>9</v>
      </c>
      <c r="Q9" s="7" t="str">
        <f>[5]vysledky!Q9</f>
        <v>01:17:01,20</v>
      </c>
      <c r="R9" s="8">
        <v>41</v>
      </c>
      <c r="S9" s="8">
        <v>90</v>
      </c>
    </row>
    <row r="10" spans="1:19" ht="12.75" customHeight="1">
      <c r="A10" s="7">
        <f>[5]vysledky!A10</f>
        <v>6</v>
      </c>
      <c r="B10" t="str">
        <f>_xlfn.CONCAT([5]vysledky!D10," ",[5]vysledky!C10)</f>
        <v>Plánek Karel</v>
      </c>
      <c r="C10" t="str">
        <f>IF([5]vysledky!H10="","",[5]vysledky!H10)</f>
        <v>ŠuTri Prachatice</v>
      </c>
      <c r="D10" t="str">
        <f>[5]vysledky!F10</f>
        <v>1976</v>
      </c>
      <c r="E10">
        <f>[5]vysledky!B10</f>
        <v>23</v>
      </c>
      <c r="F10" s="10" t="str">
        <f>IF([5]vysledky!T10="Ano","*","")</f>
        <v>*</v>
      </c>
      <c r="G10" s="7" t="str">
        <f>LEFT([5]vysledky!G10,2)</f>
        <v>M4</v>
      </c>
      <c r="H10" s="7">
        <f t="shared" si="0"/>
        <v>8</v>
      </c>
      <c r="I10" t="str">
        <f>[5]vysledky!I10</f>
        <v>00:15:08,05</v>
      </c>
      <c r="J10" t="str">
        <f>MID([5]vysledky!J10,2,LEN([5]vysledky!J10)-2)</f>
        <v>18</v>
      </c>
      <c r="K10" t="str">
        <f>[5]vysledky!L10</f>
        <v>00:38:03,79</v>
      </c>
      <c r="L10" t="str">
        <f>MID([5]vysledky!M10,2,LEN([5]vysledky!M10)-2)</f>
        <v>7</v>
      </c>
      <c r="M10" s="144">
        <f>[5]vysledky!I10+[5]vysledky!K10+[5]vysledky!L10</f>
        <v>3.7441898148148148E-2</v>
      </c>
      <c r="N10">
        <f t="shared" si="1"/>
        <v>8</v>
      </c>
      <c r="O10" t="str">
        <f>[5]vysledky!O10</f>
        <v>00:23:49,70</v>
      </c>
      <c r="P10" t="str">
        <f>MID([5]vysledky!P10,2,LEN([5]vysledky!P10)-2)</f>
        <v>10</v>
      </c>
      <c r="Q10" s="7" t="str">
        <f>[5]vysledky!Q10</f>
        <v>01:18:27,64</v>
      </c>
      <c r="R10" s="8">
        <v>40</v>
      </c>
      <c r="S10" s="8">
        <v>89</v>
      </c>
    </row>
    <row r="11" spans="1:19" ht="12.75" customHeight="1">
      <c r="A11" s="7">
        <f>[5]vysledky!A11</f>
        <v>7</v>
      </c>
      <c r="B11" t="str">
        <f>_xlfn.CONCAT([5]vysledky!D11," ",[5]vysledky!C11)</f>
        <v>Koranda David</v>
      </c>
      <c r="C11" t="str">
        <f>IF([5]vysledky!H11="","",[5]vysledky!H11)</f>
        <v>TriSK ČB</v>
      </c>
      <c r="D11" t="str">
        <f>[5]vysledky!F11</f>
        <v>1983</v>
      </c>
      <c r="E11">
        <f>[5]vysledky!B11</f>
        <v>16</v>
      </c>
      <c r="F11" s="10" t="str">
        <f>IF([5]vysledky!T11="Ano","*","")</f>
        <v>*</v>
      </c>
      <c r="G11" s="7" t="str">
        <f>LEFT([5]vysledky!G11,2)</f>
        <v>M4</v>
      </c>
      <c r="H11" s="7">
        <f t="shared" si="0"/>
        <v>9</v>
      </c>
      <c r="I11" t="str">
        <f>[5]vysledky!I11</f>
        <v>00:13:25,13</v>
      </c>
      <c r="J11" t="str">
        <f>MID([5]vysledky!J11,2,LEN([5]vysledky!J11)-2)</f>
        <v>6</v>
      </c>
      <c r="K11" t="str">
        <f>[5]vysledky!L11</f>
        <v>00:40:57,44</v>
      </c>
      <c r="L11" t="str">
        <f>MID([5]vysledky!M11,2,LEN([5]vysledky!M11)-2)</f>
        <v>17</v>
      </c>
      <c r="M11" s="144">
        <f>[5]vysledky!I11+[5]vysledky!K11+[5]vysledky!L11</f>
        <v>3.8297916666666661E-2</v>
      </c>
      <c r="N11">
        <f t="shared" si="1"/>
        <v>10</v>
      </c>
      <c r="O11" t="str">
        <f>[5]vysledky!O11</f>
        <v>00:23:00,38</v>
      </c>
      <c r="P11" t="str">
        <f>MID([5]vysledky!P11,2,LEN([5]vysledky!P11)-2)</f>
        <v>5</v>
      </c>
      <c r="Q11" s="7" t="str">
        <f>[5]vysledky!Q11</f>
        <v>01:18:55,66</v>
      </c>
      <c r="R11" s="8">
        <v>39</v>
      </c>
      <c r="S11" s="8">
        <v>88</v>
      </c>
    </row>
    <row r="12" spans="1:19" ht="12.75" customHeight="1">
      <c r="A12" s="7">
        <f>[5]vysledky!A12</f>
        <v>8</v>
      </c>
      <c r="B12" t="str">
        <f>_xlfn.CONCAT([5]vysledky!D12," ",[5]vysledky!C12)</f>
        <v>Mikoláš Miroslav</v>
      </c>
      <c r="C12" t="str">
        <f>IF([5]vysledky!H12="","",[5]vysledky!H12)</f>
        <v>TriSK České Budějovice</v>
      </c>
      <c r="D12" t="str">
        <f>[5]vysledky!F12</f>
        <v>1995</v>
      </c>
      <c r="E12">
        <f>[5]vysledky!B12</f>
        <v>13</v>
      </c>
      <c r="F12" s="10" t="str">
        <f>IF([5]vysledky!T12="Ano","*","")</f>
        <v>*</v>
      </c>
      <c r="G12" s="7" t="str">
        <f>LEFT([5]vysledky!G12,2)</f>
        <v>M2</v>
      </c>
      <c r="H12" s="7">
        <f t="shared" si="0"/>
        <v>1</v>
      </c>
      <c r="I12" t="str">
        <f>[5]vysledky!I12</f>
        <v>00:12:55,17</v>
      </c>
      <c r="J12" t="str">
        <f>MID([5]vysledky!J12,2,LEN([5]vysledky!J12)-2)</f>
        <v>4</v>
      </c>
      <c r="K12" t="str">
        <f>[5]vysledky!L12</f>
        <v>00:40:16,21</v>
      </c>
      <c r="L12" t="str">
        <f>MID([5]vysledky!M12,2,LEN([5]vysledky!M12)-2)</f>
        <v>16</v>
      </c>
      <c r="M12" s="144">
        <f>[5]vysledky!I12+[5]vysledky!K12+[5]vysledky!L12</f>
        <v>3.7464467592592594E-2</v>
      </c>
      <c r="N12">
        <f t="shared" si="1"/>
        <v>9</v>
      </c>
      <c r="O12" t="str">
        <f>[5]vysledky!O12</f>
        <v>00:25:43,62</v>
      </c>
      <c r="P12" t="str">
        <f>MID([5]vysledky!P12,2,LEN([5]vysledky!P12)-2)</f>
        <v>16</v>
      </c>
      <c r="Q12" s="7" t="str">
        <f>[5]vysledky!Q12</f>
        <v>01:20:25,82</v>
      </c>
      <c r="R12" s="8">
        <v>50</v>
      </c>
      <c r="S12" s="8">
        <v>87</v>
      </c>
    </row>
    <row r="13" spans="1:19" ht="12.75" customHeight="1">
      <c r="A13" s="7">
        <f>[5]vysledky!A13</f>
        <v>9</v>
      </c>
      <c r="B13" t="str">
        <f>_xlfn.CONCAT([5]vysledky!D13," ",[5]vysledky!C13)</f>
        <v>Lácha Pavel</v>
      </c>
      <c r="C13" t="str">
        <f>IF([5]vysledky!H13="","",[5]vysledky!H13)</f>
        <v>RESOLUTION TEAM</v>
      </c>
      <c r="D13" t="str">
        <f>[5]vysledky!F13</f>
        <v>1969</v>
      </c>
      <c r="E13">
        <f>[5]vysledky!B13</f>
        <v>4</v>
      </c>
      <c r="F13" s="10" t="str">
        <f>IF([5]vysledky!T13="Ano","*","")</f>
        <v>*</v>
      </c>
      <c r="G13" s="7" t="str">
        <f>LEFT([5]vysledky!G13,2)</f>
        <v>M5</v>
      </c>
      <c r="H13" s="7">
        <f t="shared" si="0"/>
        <v>1</v>
      </c>
      <c r="I13" t="str">
        <f>[5]vysledky!I13</f>
        <v>00:16:13,04</v>
      </c>
      <c r="J13" t="str">
        <f>MID([5]vysledky!J13,2,LEN([5]vysledky!J13)-2)</f>
        <v>25</v>
      </c>
      <c r="K13" t="str">
        <f>[5]vysledky!L13</f>
        <v>00:39:47,15</v>
      </c>
      <c r="L13" t="str">
        <f>MID([5]vysledky!M13,2,LEN([5]vysledky!M13)-2)</f>
        <v>12</v>
      </c>
      <c r="M13" s="144">
        <f>[5]vysledky!I13+[5]vysledky!K13+[5]vysledky!L13</f>
        <v>3.9316666666666666E-2</v>
      </c>
      <c r="N13">
        <f t="shared" si="1"/>
        <v>13</v>
      </c>
      <c r="O13" t="str">
        <f>[5]vysledky!O13</f>
        <v>00:23:41,28</v>
      </c>
      <c r="P13" t="str">
        <f>MID([5]vysledky!P13,2,LEN([5]vysledky!P13)-2)</f>
        <v>8</v>
      </c>
      <c r="Q13" s="7" t="str">
        <f>[5]vysledky!Q13</f>
        <v>01:21:10,05</v>
      </c>
      <c r="R13" s="8">
        <v>50</v>
      </c>
      <c r="S13" s="8">
        <v>86</v>
      </c>
    </row>
    <row r="14" spans="1:19" ht="12.75" customHeight="1">
      <c r="A14" s="7">
        <f>[5]vysledky!A14</f>
        <v>10</v>
      </c>
      <c r="B14" t="str">
        <f>_xlfn.CONCAT([5]vysledky!D14," ",[5]vysledky!C14)</f>
        <v>Kokeš Ondřej</v>
      </c>
      <c r="C14" t="str">
        <f>IF([5]vysledky!H14="","",[5]vysledky!H14)</f>
        <v/>
      </c>
      <c r="D14" t="str">
        <f>[5]vysledky!F14</f>
        <v>1989</v>
      </c>
      <c r="E14">
        <f>[5]vysledky!B14</f>
        <v>15</v>
      </c>
      <c r="G14" s="7" t="str">
        <f>LEFT([5]vysledky!G14,2)</f>
        <v>M3</v>
      </c>
      <c r="H14" s="7">
        <f t="shared" si="0"/>
        <v>2</v>
      </c>
      <c r="I14" t="str">
        <f>[5]vysledky!I14</f>
        <v>00:16:46,33</v>
      </c>
      <c r="J14" t="str">
        <f>MID([5]vysledky!J14,2,LEN([5]vysledky!J14)-2)</f>
        <v>28</v>
      </c>
      <c r="K14" t="str">
        <f>[5]vysledky!L14</f>
        <v>00:39:09,98</v>
      </c>
      <c r="L14" t="str">
        <f>MID([5]vysledky!M14,2,LEN([5]vysledky!M14)-2)</f>
        <v>9</v>
      </c>
      <c r="M14" s="144">
        <f>[5]vysledky!I14+[5]vysledky!K14+[5]vysledky!L14</f>
        <v>3.9775462962962957E-2</v>
      </c>
      <c r="N14">
        <f t="shared" si="1"/>
        <v>16</v>
      </c>
      <c r="O14" t="str">
        <f>[5]vysledky!O14</f>
        <v>00:23:07,09</v>
      </c>
      <c r="P14" t="str">
        <f>MID([5]vysledky!P14,2,LEN([5]vysledky!P14)-2)</f>
        <v>6</v>
      </c>
      <c r="Q14" s="7" t="str">
        <f>[5]vysledky!Q14</f>
        <v>01:21:36,91</v>
      </c>
    </row>
    <row r="15" spans="1:19" ht="12.75" customHeight="1">
      <c r="A15" s="7">
        <f>[5]vysledky!A15</f>
        <v>11</v>
      </c>
      <c r="B15" t="str">
        <f>_xlfn.CONCAT([5]vysledky!D15," ",[5]vysledky!C15)</f>
        <v>Hnízdil Martin</v>
      </c>
      <c r="C15" t="str">
        <f>IF([5]vysledky!H15="","",[5]vysledky!H15)</f>
        <v>RESOLUTION TEAM</v>
      </c>
      <c r="D15" t="str">
        <f>[5]vysledky!F15</f>
        <v>1991</v>
      </c>
      <c r="E15">
        <f>[5]vysledky!B15</f>
        <v>41</v>
      </c>
      <c r="F15" s="10" t="str">
        <f>IF([5]vysledky!T15="Ano","*","")</f>
        <v>*</v>
      </c>
      <c r="G15" s="7" t="str">
        <f>LEFT([5]vysledky!G15,2)</f>
        <v>M3</v>
      </c>
      <c r="H15" s="7">
        <f t="shared" si="0"/>
        <v>3</v>
      </c>
      <c r="I15" t="str">
        <f>[5]vysledky!I15</f>
        <v>00:17:04,25</v>
      </c>
      <c r="J15" t="str">
        <f>MID([5]vysledky!J15,2,LEN([5]vysledky!J15)-2)</f>
        <v>29</v>
      </c>
      <c r="K15" t="str">
        <f>[5]vysledky!L15</f>
        <v>00:39:21,04</v>
      </c>
      <c r="L15" t="str">
        <f>MID([5]vysledky!M15,2,LEN([5]vysledky!M15)-2)</f>
        <v>11</v>
      </c>
      <c r="M15" s="144">
        <f>[5]vysledky!I15+[5]vysledky!K15+[5]vysledky!L15</f>
        <v>3.9815509259259259E-2</v>
      </c>
      <c r="N15">
        <f t="shared" si="1"/>
        <v>17</v>
      </c>
      <c r="O15" t="str">
        <f>[5]vysledky!O15</f>
        <v>00:23:39,97</v>
      </c>
      <c r="P15" t="str">
        <f>MID([5]vysledky!P15,2,LEN([5]vysledky!P15)-2)</f>
        <v>7</v>
      </c>
      <c r="Q15" s="7" t="str">
        <f>[5]vysledky!Q15</f>
        <v>01:21:47,84</v>
      </c>
      <c r="R15" s="8">
        <v>46</v>
      </c>
      <c r="S15" s="8">
        <v>85</v>
      </c>
    </row>
    <row r="16" spans="1:19" ht="12.75" customHeight="1">
      <c r="A16" s="7">
        <f>[5]vysledky!A16</f>
        <v>12</v>
      </c>
      <c r="B16" t="str">
        <f>_xlfn.CONCAT([5]vysledky!D16," ",[5]vysledky!C16)</f>
        <v>Filipová Klára</v>
      </c>
      <c r="C16" t="str">
        <f>IF([5]vysledky!H16="","",[5]vysledky!H16)</f>
        <v>Dolní Bukovsko</v>
      </c>
      <c r="D16" t="str">
        <f>[5]vysledky!F16</f>
        <v>1995</v>
      </c>
      <c r="E16">
        <f>[5]vysledky!B16</f>
        <v>38</v>
      </c>
      <c r="F16" s="10" t="str">
        <f>IF([5]vysledky!T16="Ano","*","")</f>
        <v>*</v>
      </c>
      <c r="G16" s="7" t="str">
        <f>LEFT([5]vysledky!G16,2)</f>
        <v>Z2</v>
      </c>
      <c r="H16" s="7">
        <f t="shared" si="0"/>
        <v>1</v>
      </c>
      <c r="I16" t="str">
        <f>[5]vysledky!I16</f>
        <v>00:13:39,63</v>
      </c>
      <c r="J16" t="str">
        <f>MID([5]vysledky!J16,2,LEN([5]vysledky!J16)-2)</f>
        <v>10</v>
      </c>
      <c r="K16" t="str">
        <f>[5]vysledky!L16</f>
        <v>00:42:10,15</v>
      </c>
      <c r="L16" t="str">
        <f>MID([5]vysledky!M16,2,LEN([5]vysledky!M16)-2)</f>
        <v>20</v>
      </c>
      <c r="M16" s="144">
        <f>[5]vysledky!I16+[5]vysledky!K16+[5]vysledky!L16</f>
        <v>3.9432407407407409E-2</v>
      </c>
      <c r="N16">
        <f t="shared" si="1"/>
        <v>14</v>
      </c>
      <c r="O16" t="str">
        <f>[5]vysledky!O16</f>
        <v>00:25:02,44</v>
      </c>
      <c r="P16" t="str">
        <f>MID([5]vysledky!P16,2,LEN([5]vysledky!P16)-2)</f>
        <v>15</v>
      </c>
      <c r="Q16" s="7" t="str">
        <f>[5]vysledky!Q16</f>
        <v>01:22:32,62</v>
      </c>
      <c r="R16" s="8">
        <v>50</v>
      </c>
      <c r="S16" s="8">
        <v>100</v>
      </c>
    </row>
    <row r="17" spans="1:19" ht="12.75" customHeight="1">
      <c r="A17" s="7">
        <f>[5]vysledky!A17</f>
        <v>13</v>
      </c>
      <c r="B17" t="str">
        <f>_xlfn.CONCAT([5]vysledky!D17," ",[5]vysledky!C17)</f>
        <v>Profant Vladimír</v>
      </c>
      <c r="C17" t="str">
        <f>IF([5]vysledky!H17="","",[5]vysledky!H17)</f>
        <v>Dinos TT ČB</v>
      </c>
      <c r="D17" t="str">
        <f>[5]vysledky!F17</f>
        <v>1970</v>
      </c>
      <c r="E17">
        <f>[5]vysledky!B17</f>
        <v>6</v>
      </c>
      <c r="F17" s="10" t="str">
        <f>IF([5]vysledky!T17="Ano","*","")</f>
        <v>*</v>
      </c>
      <c r="G17" s="7" t="str">
        <f>LEFT([5]vysledky!G17,2)</f>
        <v>M5</v>
      </c>
      <c r="H17" s="7">
        <f t="shared" si="0"/>
        <v>2</v>
      </c>
      <c r="I17" t="str">
        <f>[5]vysledky!I17</f>
        <v>00:14:56,68</v>
      </c>
      <c r="J17" t="str">
        <f>MID([5]vysledky!J17,2,LEN([5]vysledky!J17)-2)</f>
        <v>16</v>
      </c>
      <c r="K17" t="str">
        <f>[5]vysledky!L17</f>
        <v>00:41:48,28</v>
      </c>
      <c r="L17" t="str">
        <f>MID([5]vysledky!M17,2,LEN([5]vysledky!M17)-2)</f>
        <v>19</v>
      </c>
      <c r="M17" s="144">
        <f>[5]vysledky!I17+[5]vysledky!K17+[5]vysledky!L17</f>
        <v>4.0026851851851855E-2</v>
      </c>
      <c r="N17">
        <f t="shared" si="1"/>
        <v>18</v>
      </c>
      <c r="O17" t="str">
        <f>[5]vysledky!O17</f>
        <v>00:24:24,59</v>
      </c>
      <c r="P17" t="str">
        <f>MID([5]vysledky!P17,2,LEN([5]vysledky!P17)-2)</f>
        <v>11</v>
      </c>
      <c r="Q17" s="7" t="str">
        <f>[5]vysledky!Q17</f>
        <v>01:22:42,44</v>
      </c>
      <c r="R17" s="8">
        <v>46</v>
      </c>
      <c r="S17" s="8">
        <v>84</v>
      </c>
    </row>
    <row r="18" spans="1:19" ht="12.75" customHeight="1">
      <c r="A18" s="7">
        <f>[5]vysledky!A18</f>
        <v>14</v>
      </c>
      <c r="B18" t="str">
        <f>_xlfn.CONCAT([5]vysledky!D18," ",[5]vysledky!C18)</f>
        <v>Juráň Karel</v>
      </c>
      <c r="C18" t="str">
        <f>IF([5]vysledky!H18="","",[5]vysledky!H18)</f>
        <v>TT Tálín</v>
      </c>
      <c r="D18" t="str">
        <f>[5]vysledky!F18</f>
        <v>1974</v>
      </c>
      <c r="E18">
        <f>[5]vysledky!B18</f>
        <v>19</v>
      </c>
      <c r="F18" s="10" t="str">
        <f>IF([5]vysledky!T18="Ano","*","")</f>
        <v>*</v>
      </c>
      <c r="G18" s="7" t="str">
        <f>LEFT([5]vysledky!G18,2)</f>
        <v>M4</v>
      </c>
      <c r="H18" s="7">
        <f t="shared" si="0"/>
        <v>10</v>
      </c>
      <c r="I18" t="str">
        <f>[5]vysledky!I18</f>
        <v>00:16:11,69</v>
      </c>
      <c r="J18" t="str">
        <f>MID([5]vysledky!J18,2,LEN([5]vysledky!J18)-2)</f>
        <v>24</v>
      </c>
      <c r="K18" t="str">
        <f>[5]vysledky!L18</f>
        <v>00:39:48,71</v>
      </c>
      <c r="L18" t="str">
        <f>MID([5]vysledky!M18,2,LEN([5]vysledky!M18)-2)</f>
        <v>13</v>
      </c>
      <c r="M18" s="144">
        <f>[5]vysledky!I18+[5]vysledky!K18+[5]vysledky!L18</f>
        <v>3.974733796296296E-2</v>
      </c>
      <c r="N18">
        <f t="shared" si="1"/>
        <v>15</v>
      </c>
      <c r="O18" t="str">
        <f>[5]vysledky!O18</f>
        <v>00:24:56,13</v>
      </c>
      <c r="P18" t="str">
        <f>MID([5]vysledky!P18,2,LEN([5]vysledky!P18)-2)</f>
        <v>14</v>
      </c>
      <c r="Q18" s="7" t="str">
        <f>[5]vysledky!Q18</f>
        <v>01:23:00,51</v>
      </c>
      <c r="R18" s="8">
        <v>38</v>
      </c>
      <c r="S18" s="8">
        <v>83</v>
      </c>
    </row>
    <row r="19" spans="1:19" ht="12.75" customHeight="1">
      <c r="A19" s="7">
        <f>[5]vysledky!A19</f>
        <v>15</v>
      </c>
      <c r="B19" t="str">
        <f>_xlfn.CONCAT([5]vysledky!D19," ",[5]vysledky!C19)</f>
        <v>Houska Petr</v>
      </c>
      <c r="C19" t="str">
        <f>IF([5]vysledky!H19="","",[5]vysledky!H19)</f>
        <v>RESOLUTION TEAM</v>
      </c>
      <c r="D19" t="str">
        <f>[5]vysledky!F19</f>
        <v>1981</v>
      </c>
      <c r="E19">
        <f>[5]vysledky!B19</f>
        <v>42</v>
      </c>
      <c r="F19" s="10" t="str">
        <f>IF([5]vysledky!T19="Ano","*","")</f>
        <v>*</v>
      </c>
      <c r="G19" s="7" t="str">
        <f>LEFT([5]vysledky!G19,2)</f>
        <v>M4</v>
      </c>
      <c r="H19" s="7">
        <f t="shared" si="0"/>
        <v>11</v>
      </c>
      <c r="I19" t="str">
        <f>[5]vysledky!I19</f>
        <v>00:13:45,38</v>
      </c>
      <c r="J19" t="str">
        <f>MID([5]vysledky!J19,2,LEN([5]vysledky!J19)-2)</f>
        <v>12</v>
      </c>
      <c r="K19" t="str">
        <f>[5]vysledky!L19</f>
        <v>00:41:04,66</v>
      </c>
      <c r="L19" t="str">
        <f>MID([5]vysledky!M19,2,LEN([5]vysledky!M19)-2)</f>
        <v>18</v>
      </c>
      <c r="M19" s="144">
        <f>[5]vysledky!I19+[5]vysledky!K19+[5]vysledky!L19</f>
        <v>3.8797337962962961E-2</v>
      </c>
      <c r="N19">
        <f t="shared" si="1"/>
        <v>12</v>
      </c>
      <c r="O19" t="str">
        <f>[5]vysledky!O19</f>
        <v>00:26:46,78</v>
      </c>
      <c r="P19" t="str">
        <f>MID([5]vysledky!P19,2,LEN([5]vysledky!P19)-2)</f>
        <v>19</v>
      </c>
      <c r="Q19" s="7" t="str">
        <f>[5]vysledky!Q19</f>
        <v>01:23:31,74</v>
      </c>
      <c r="R19" s="8">
        <v>37</v>
      </c>
      <c r="S19" s="8">
        <v>82</v>
      </c>
    </row>
    <row r="20" spans="1:19" ht="12.75" customHeight="1">
      <c r="A20" s="7">
        <f>[5]vysledky!A20</f>
        <v>16</v>
      </c>
      <c r="B20" t="str">
        <f>_xlfn.CONCAT([5]vysledky!D20," ",[5]vysledky!C20)</f>
        <v>Hlínová Jaroslava</v>
      </c>
      <c r="C20" t="str">
        <f>IF([5]vysledky!H20="","",[5]vysledky!H20)</f>
        <v>TT Tálín</v>
      </c>
      <c r="D20" t="str">
        <f>[5]vysledky!F20</f>
        <v>1980</v>
      </c>
      <c r="E20">
        <f>[5]vysledky!B20</f>
        <v>7</v>
      </c>
      <c r="F20" s="10" t="str">
        <f>IF([5]vysledky!T20="Ano","*","")</f>
        <v>*</v>
      </c>
      <c r="G20" s="7" t="str">
        <f>LEFT([5]vysledky!G20,2)</f>
        <v>Z4</v>
      </c>
      <c r="H20" s="7">
        <f t="shared" si="0"/>
        <v>1</v>
      </c>
      <c r="I20" t="str">
        <f>[5]vysledky!I20</f>
        <v>00:11:46,70</v>
      </c>
      <c r="J20" t="str">
        <f>MID([5]vysledky!J20,2,LEN([5]vysledky!J20)-2)</f>
        <v>2</v>
      </c>
      <c r="K20" t="str">
        <f>[5]vysledky!L20</f>
        <v>00:42:47,96</v>
      </c>
      <c r="L20" t="str">
        <f>MID([5]vysledky!M20,2,LEN([5]vysledky!M20)-2)</f>
        <v>21</v>
      </c>
      <c r="M20" s="144">
        <f>[5]vysledky!I20+[5]vysledky!K20+[5]vysledky!L20</f>
        <v>3.8409837962962969E-2</v>
      </c>
      <c r="N20">
        <f t="shared" si="1"/>
        <v>11</v>
      </c>
      <c r="O20" t="str">
        <f>[5]vysledky!O20</f>
        <v>00:28:47,58</v>
      </c>
      <c r="P20" t="str">
        <f>MID([5]vysledky!P20,2,LEN([5]vysledky!P20)-2)</f>
        <v>25</v>
      </c>
      <c r="Q20" s="7" t="str">
        <f>[5]vysledky!Q20</f>
        <v>01:24:52,49</v>
      </c>
      <c r="R20" s="8">
        <v>50</v>
      </c>
      <c r="S20" s="8">
        <v>96</v>
      </c>
    </row>
    <row r="21" spans="1:19" ht="12.75" customHeight="1">
      <c r="A21" s="7">
        <f>[5]vysledky!A21</f>
        <v>17</v>
      </c>
      <c r="B21" t="str">
        <f>_xlfn.CONCAT([5]vysledky!D21," ",[5]vysledky!C21)</f>
        <v>Lacina Jan</v>
      </c>
      <c r="C21" t="str">
        <f>IF([5]vysledky!H21="","",[5]vysledky!H21)</f>
        <v>Prodoli Racing Team</v>
      </c>
      <c r="D21" t="str">
        <f>[5]vysledky!F21</f>
        <v>1980</v>
      </c>
      <c r="E21">
        <f>[5]vysledky!B21</f>
        <v>8</v>
      </c>
      <c r="F21" s="10" t="str">
        <f>IF([5]vysledky!T21="Ano","*","")</f>
        <v>*</v>
      </c>
      <c r="G21" s="7" t="str">
        <f>LEFT([5]vysledky!G21,2)</f>
        <v>M4</v>
      </c>
      <c r="H21" s="7">
        <f t="shared" si="0"/>
        <v>12</v>
      </c>
      <c r="I21" t="str">
        <f>[5]vysledky!I21</f>
        <v>00:16:39,03</v>
      </c>
      <c r="J21" t="str">
        <f>MID([5]vysledky!J21,2,LEN([5]vysledky!J21)-2)</f>
        <v>27</v>
      </c>
      <c r="K21" t="str">
        <f>[5]vysledky!L21</f>
        <v>00:40:00,74</v>
      </c>
      <c r="L21" t="str">
        <f>MID([5]vysledky!M21,2,LEN([5]vysledky!M21)-2)</f>
        <v>15</v>
      </c>
      <c r="M21" s="144">
        <f>[5]vysledky!I21+[5]vysledky!K21+[5]vysledky!L21</f>
        <v>4.0297337962962962E-2</v>
      </c>
      <c r="N21">
        <f t="shared" si="1"/>
        <v>19</v>
      </c>
      <c r="O21" t="str">
        <f>[5]vysledky!O21</f>
        <v>00:26:36,33</v>
      </c>
      <c r="P21" t="str">
        <f>MID([5]vysledky!P21,2,LEN([5]vysledky!P21)-2)</f>
        <v>17</v>
      </c>
      <c r="Q21" s="7" t="str">
        <f>[5]vysledky!Q21</f>
        <v>01:25:26,43</v>
      </c>
      <c r="R21" s="8">
        <v>36</v>
      </c>
      <c r="S21" s="8">
        <v>81</v>
      </c>
    </row>
    <row r="22" spans="1:19" ht="12.75" customHeight="1">
      <c r="A22" s="7">
        <f>[5]vysledky!A22</f>
        <v>18</v>
      </c>
      <c r="B22" t="str">
        <f>_xlfn.CONCAT([5]vysledky!D22," ",[5]vysledky!C22)</f>
        <v>Fořtová Petra</v>
      </c>
      <c r="C22" t="str">
        <f>IF([5]vysledky!H22="","",[5]vysledky!H22)</f>
        <v>Plavecký klub Písek</v>
      </c>
      <c r="D22" t="str">
        <f>[5]vysledky!F22</f>
        <v>2002</v>
      </c>
      <c r="E22">
        <f>[5]vysledky!B22</f>
        <v>9</v>
      </c>
      <c r="F22" s="10" t="s">
        <v>109</v>
      </c>
      <c r="G22" s="7" t="str">
        <f>LEFT([5]vysledky!G22,2)</f>
        <v>Z2</v>
      </c>
      <c r="H22" s="7">
        <f t="shared" si="0"/>
        <v>2</v>
      </c>
      <c r="I22" t="str">
        <f>[5]vysledky!I22</f>
        <v>00:13:36,84</v>
      </c>
      <c r="J22" t="str">
        <f>MID([5]vysledky!J22,2,LEN([5]vysledky!J22)-2)</f>
        <v>9</v>
      </c>
      <c r="K22" t="str">
        <f>[5]vysledky!L22</f>
        <v>00:43:22,38</v>
      </c>
      <c r="L22" t="str">
        <f>MID([5]vysledky!M22,2,LEN([5]vysledky!M22)-2)</f>
        <v>23</v>
      </c>
      <c r="M22" s="144">
        <f>[5]vysledky!I22+[5]vysledky!K22+[5]vysledky!L22</f>
        <v>4.0318402777777776E-2</v>
      </c>
      <c r="N22">
        <f t="shared" si="1"/>
        <v>20</v>
      </c>
      <c r="O22" t="str">
        <f>[5]vysledky!O22</f>
        <v>00:26:50,89</v>
      </c>
      <c r="P22" t="str">
        <f>MID([5]vysledky!P22,2,LEN([5]vysledky!P22)-2)</f>
        <v>20</v>
      </c>
      <c r="Q22" s="7" t="str">
        <f>[5]vysledky!Q22</f>
        <v>01:25:35,51</v>
      </c>
      <c r="R22" s="8">
        <v>46</v>
      </c>
      <c r="S22" s="8">
        <v>93</v>
      </c>
    </row>
    <row r="23" spans="1:19" ht="12.75" customHeight="1">
      <c r="A23" s="7">
        <f>[5]vysledky!A23</f>
        <v>19</v>
      </c>
      <c r="B23" t="str">
        <f>_xlfn.CONCAT([5]vysledky!D23," ",[5]vysledky!C23)</f>
        <v>Skalka Pavel</v>
      </c>
      <c r="C23" t="str">
        <f>IF([5]vysledky!H23="","",[5]vysledky!H23)</f>
        <v>Lipí</v>
      </c>
      <c r="D23" t="str">
        <f>[5]vysledky!F23</f>
        <v>1970</v>
      </c>
      <c r="E23">
        <f>[5]vysledky!B23</f>
        <v>26</v>
      </c>
      <c r="F23" s="10" t="s">
        <v>109</v>
      </c>
      <c r="G23" s="7" t="str">
        <f>LEFT([5]vysledky!G23,2)</f>
        <v>M5</v>
      </c>
      <c r="H23" s="7">
        <f t="shared" si="0"/>
        <v>3</v>
      </c>
      <c r="I23" t="str">
        <f>[5]vysledky!I23</f>
        <v>00:19:46,90</v>
      </c>
      <c r="J23" t="str">
        <f>MID([5]vysledky!J23,2,LEN([5]vysledky!J23)-2)</f>
        <v>39</v>
      </c>
      <c r="K23" t="str">
        <f>[5]vysledky!L23</f>
        <v>00:39:56,13</v>
      </c>
      <c r="L23" t="str">
        <f>MID([5]vysledky!M23,2,LEN([5]vysledky!M23)-2)</f>
        <v>14</v>
      </c>
      <c r="M23" s="144">
        <f>[5]vysledky!I23+[5]vysledky!K23+[5]vysledky!L23</f>
        <v>4.1998726851851846E-2</v>
      </c>
      <c r="N23">
        <f t="shared" si="1"/>
        <v>23</v>
      </c>
      <c r="O23" t="str">
        <f>[5]vysledky!O23</f>
        <v>00:24:35,16</v>
      </c>
      <c r="P23" t="str">
        <f>MID([5]vysledky!P23,2,LEN([5]vysledky!P23)-2)</f>
        <v>13</v>
      </c>
      <c r="Q23" s="7" t="str">
        <f>[5]vysledky!Q23</f>
        <v>01:25:43,06</v>
      </c>
      <c r="R23" s="8">
        <v>43</v>
      </c>
      <c r="S23" s="8">
        <v>80</v>
      </c>
    </row>
    <row r="24" spans="1:19" ht="12.75" customHeight="1">
      <c r="A24" s="7">
        <f>[5]vysledky!A24</f>
        <v>20</v>
      </c>
      <c r="B24" t="str">
        <f>_xlfn.CONCAT([5]vysledky!D24," ",[5]vysledky!C24)</f>
        <v>Lácha Radek</v>
      </c>
      <c r="C24" t="str">
        <f>IF([5]vysledky!H24="","",[5]vysledky!H24)</f>
        <v>RESOLUTION TEAM</v>
      </c>
      <c r="D24" t="str">
        <f>[5]vysledky!F24</f>
        <v>1971</v>
      </c>
      <c r="E24">
        <f>[5]vysledky!B24</f>
        <v>27</v>
      </c>
      <c r="F24" s="10" t="str">
        <f>IF([5]vysledky!T24="Ano","*","")</f>
        <v>*</v>
      </c>
      <c r="G24" s="7" t="str">
        <f>LEFT([5]vysledky!G24,2)</f>
        <v>M5</v>
      </c>
      <c r="H24" s="7">
        <f t="shared" si="0"/>
        <v>4</v>
      </c>
      <c r="I24" t="str">
        <f>[5]vysledky!I24</f>
        <v>00:16:14,46</v>
      </c>
      <c r="J24" t="str">
        <f>MID([5]vysledky!J24,2,LEN([5]vysledky!J24)-2)</f>
        <v>26</v>
      </c>
      <c r="K24" t="str">
        <f>[5]vysledky!L24</f>
        <v>00:42:48,97</v>
      </c>
      <c r="L24" t="str">
        <f>MID([5]vysledky!M24,2,LEN([5]vysledky!M24)-2)</f>
        <v>22</v>
      </c>
      <c r="M24" s="144">
        <f>[5]vysledky!I24+[5]vysledky!K24+[5]vysledky!L24</f>
        <v>4.1610648148148147E-2</v>
      </c>
      <c r="N24">
        <f t="shared" si="1"/>
        <v>22</v>
      </c>
      <c r="O24" t="str">
        <f>[5]vysledky!O24</f>
        <v>00:28:37,43</v>
      </c>
      <c r="P24" t="str">
        <f>MID([5]vysledky!P24,2,LEN([5]vysledky!P24)-2)</f>
        <v>24</v>
      </c>
      <c r="Q24" s="7" t="str">
        <f>[5]vysledky!Q24</f>
        <v>01:29:15,02</v>
      </c>
      <c r="R24" s="8">
        <v>41</v>
      </c>
      <c r="S24" s="8">
        <v>79</v>
      </c>
    </row>
    <row r="25" spans="1:19" ht="12.75" customHeight="1">
      <c r="A25" s="7">
        <f>[5]vysledky!A25</f>
        <v>21</v>
      </c>
      <c r="B25" t="str">
        <f>_xlfn.CONCAT([5]vysledky!D25," ",[5]vysledky!C25)</f>
        <v>Dvořák Jan</v>
      </c>
      <c r="C25" t="str">
        <f>IF([5]vysledky!H25="","",[5]vysledky!H25)</f>
        <v>SpectrumBike Racing</v>
      </c>
      <c r="D25" t="str">
        <f>[5]vysledky!F25</f>
        <v>1979</v>
      </c>
      <c r="E25">
        <f>[5]vysledky!B25</f>
        <v>10</v>
      </c>
      <c r="F25" s="10" t="str">
        <f>IF([5]vysledky!T25="Ano","*","")</f>
        <v>*</v>
      </c>
      <c r="G25" s="7" t="str">
        <f>LEFT([5]vysledky!G25,2)</f>
        <v>M4</v>
      </c>
      <c r="H25" s="7">
        <f t="shared" si="0"/>
        <v>13</v>
      </c>
      <c r="I25" t="str">
        <f>[5]vysledky!I25</f>
        <v>00:22:17,36</v>
      </c>
      <c r="J25" t="str">
        <f>MID([5]vysledky!J25,2,LEN([5]vysledky!J25)-2)</f>
        <v>42</v>
      </c>
      <c r="K25" t="str">
        <f>[5]vysledky!L25</f>
        <v>00:38:53,03</v>
      </c>
      <c r="L25" t="str">
        <f>MID([5]vysledky!M25,2,LEN([5]vysledky!M25)-2)</f>
        <v>8</v>
      </c>
      <c r="M25" s="144">
        <f>[5]vysledky!I25+[5]vysledky!K25+[5]vysledky!L25</f>
        <v>4.3501388888888888E-2</v>
      </c>
      <c r="N25">
        <f t="shared" si="1"/>
        <v>28</v>
      </c>
      <c r="O25" t="str">
        <f>[5]vysledky!O25</f>
        <v>00:26:40,06</v>
      </c>
      <c r="P25" t="str">
        <f>MID([5]vysledky!P25,2,LEN([5]vysledky!P25)-2)</f>
        <v>18</v>
      </c>
      <c r="Q25" s="7" t="str">
        <f>[5]vysledky!Q25</f>
        <v>01:29:49,58</v>
      </c>
      <c r="R25" s="8">
        <v>35</v>
      </c>
      <c r="S25" s="8">
        <v>78</v>
      </c>
    </row>
    <row r="26" spans="1:19" ht="12.75" customHeight="1">
      <c r="A26" s="7">
        <f>[5]vysledky!A26</f>
        <v>22</v>
      </c>
      <c r="B26" t="str">
        <f>_xlfn.CONCAT([5]vysledky!D26," ",[5]vysledky!C26)</f>
        <v>Vondrušková Jana</v>
      </c>
      <c r="C26" t="str">
        <f>IF([5]vysledky!H26="","",[5]vysledky!H26)</f>
        <v>TT Tálín</v>
      </c>
      <c r="D26" t="str">
        <f>[5]vysledky!F26</f>
        <v>1989</v>
      </c>
      <c r="E26">
        <f>[5]vysledky!B26</f>
        <v>14</v>
      </c>
      <c r="F26" s="10" t="str">
        <f>IF([5]vysledky!T26="Ano","*","")</f>
        <v>*</v>
      </c>
      <c r="G26" s="7" t="str">
        <f>LEFT([5]vysledky!G26,2)</f>
        <v>Z3</v>
      </c>
      <c r="H26" s="7">
        <f t="shared" si="0"/>
        <v>1</v>
      </c>
      <c r="I26" t="str">
        <f>[5]vysledky!I26</f>
        <v>00:14:55,17</v>
      </c>
      <c r="J26" t="str">
        <f>MID([5]vysledky!J26,2,LEN([5]vysledky!J26)-2)</f>
        <v>15</v>
      </c>
      <c r="K26" t="str">
        <f>[5]vysledky!L26</f>
        <v>00:46:41,96</v>
      </c>
      <c r="L26" t="str">
        <f>MID([5]vysledky!M26,2,LEN([5]vysledky!M26)-2)</f>
        <v>31</v>
      </c>
      <c r="M26" s="144">
        <f>[5]vysledky!I26+[5]vysledky!K26+[5]vysledky!L26</f>
        <v>4.3303703703703705E-2</v>
      </c>
      <c r="N26">
        <f t="shared" si="1"/>
        <v>27</v>
      </c>
      <c r="O26" t="str">
        <f>[5]vysledky!O26</f>
        <v>00:26:51,77</v>
      </c>
      <c r="P26" t="str">
        <f>MID([5]vysledky!P26,2,LEN([5]vysledky!P26)-2)</f>
        <v>21</v>
      </c>
      <c r="Q26" s="7" t="str">
        <f>[5]vysledky!Q26</f>
        <v>01:29:53,98</v>
      </c>
      <c r="R26" s="8">
        <v>50</v>
      </c>
      <c r="S26" s="8">
        <v>91</v>
      </c>
    </row>
    <row r="27" spans="1:19" ht="12.75" customHeight="1">
      <c r="A27" s="7">
        <f>[5]vysledky!A27</f>
        <v>23</v>
      </c>
      <c r="B27" t="str">
        <f>_xlfn.CONCAT([5]vysledky!D27," ",[5]vysledky!C27)</f>
        <v>Kysel František</v>
      </c>
      <c r="C27" t="str">
        <f>IF([5]vysledky!H27="","",[5]vysledky!H27)</f>
        <v>Dinos TT ČB</v>
      </c>
      <c r="D27" t="str">
        <f>[5]vysledky!F27</f>
        <v>1976</v>
      </c>
      <c r="E27">
        <f>[5]vysledky!B27</f>
        <v>36</v>
      </c>
      <c r="F27" s="10" t="str">
        <f>IF([5]vysledky!T27="Ano","*","")</f>
        <v>*</v>
      </c>
      <c r="G27" s="7" t="str">
        <f>LEFT([5]vysledky!G27,2)</f>
        <v>M4</v>
      </c>
      <c r="H27" s="7">
        <f t="shared" si="0"/>
        <v>14</v>
      </c>
      <c r="I27" t="str">
        <f>[5]vysledky!I27</f>
        <v>00:15:36,31</v>
      </c>
      <c r="J27" t="str">
        <f>MID([5]vysledky!J27,2,LEN([5]vysledky!J27)-2)</f>
        <v>22</v>
      </c>
      <c r="K27" t="str">
        <f>[5]vysledky!L27</f>
        <v>00:45:19,91</v>
      </c>
      <c r="L27" t="str">
        <f>MID([5]vysledky!M27,2,LEN([5]vysledky!M27)-2)</f>
        <v>26</v>
      </c>
      <c r="M27" s="144">
        <f>[5]vysledky!I27+[5]vysledky!K27+[5]vysledky!L27</f>
        <v>4.3170254629629631E-2</v>
      </c>
      <c r="N27">
        <f t="shared" si="1"/>
        <v>26</v>
      </c>
      <c r="O27" t="str">
        <f>[5]vysledky!O27</f>
        <v>00:26:53,97</v>
      </c>
      <c r="P27" t="str">
        <f>MID([5]vysledky!P27,2,LEN([5]vysledky!P27)-2)</f>
        <v>22</v>
      </c>
      <c r="Q27" s="7" t="str">
        <f>[5]vysledky!Q27</f>
        <v>01:30:05,14</v>
      </c>
      <c r="R27" s="8">
        <v>34</v>
      </c>
      <c r="S27" s="8">
        <v>77</v>
      </c>
    </row>
    <row r="28" spans="1:19" ht="12.75" customHeight="1">
      <c r="A28" s="7">
        <f>[5]vysledky!A28</f>
        <v>24</v>
      </c>
      <c r="B28" t="str">
        <f>_xlfn.CONCAT([5]vysledky!D28," ",[5]vysledky!C28)</f>
        <v>Tučková Tereza</v>
      </c>
      <c r="C28" t="str">
        <f>IF([5]vysledky!H28="","",[5]vysledky!H28)</f>
        <v>TriSK ČB</v>
      </c>
      <c r="D28" t="str">
        <f>[5]vysledky!F28</f>
        <v>2007</v>
      </c>
      <c r="E28">
        <f>[5]vysledky!B28</f>
        <v>21</v>
      </c>
      <c r="F28" s="10" t="s">
        <v>109</v>
      </c>
      <c r="G28" s="7" t="str">
        <f>LEFT([5]vysledky!G28,2)</f>
        <v>Z1</v>
      </c>
      <c r="H28" s="7">
        <f t="shared" si="0"/>
        <v>1</v>
      </c>
      <c r="I28" t="str">
        <f>[5]vysledky!I28</f>
        <v>00:11:34,46</v>
      </c>
      <c r="J28" t="str">
        <f>MID([5]vysledky!J28,2,LEN([5]vysledky!J28)-2)</f>
        <v>1</v>
      </c>
      <c r="K28" t="str">
        <f>[5]vysledky!L28</f>
        <v>00:49:39,64</v>
      </c>
      <c r="L28" t="str">
        <f>MID([5]vysledky!M28,2,LEN([5]vysledky!M28)-2)</f>
        <v>37</v>
      </c>
      <c r="M28" s="144">
        <f>[5]vysledky!I28+[5]vysledky!K28+[5]vysledky!L28</f>
        <v>4.2976041666666666E-2</v>
      </c>
      <c r="N28">
        <f t="shared" si="1"/>
        <v>25</v>
      </c>
      <c r="O28" t="str">
        <f>[5]vysledky!O28</f>
        <v>00:27:38,18</v>
      </c>
      <c r="P28" t="str">
        <f>MID([5]vysledky!P28,2,LEN([5]vysledky!P28)-2)</f>
        <v>23</v>
      </c>
      <c r="Q28" s="7" t="str">
        <f>[5]vysledky!Q28</f>
        <v>01:30:11,89</v>
      </c>
      <c r="R28" s="8">
        <v>50</v>
      </c>
      <c r="S28" s="8">
        <v>90</v>
      </c>
    </row>
    <row r="29" spans="1:19" ht="12.75" customHeight="1">
      <c r="A29" s="7">
        <f>[5]vysledky!A29</f>
        <v>25</v>
      </c>
      <c r="B29" t="str">
        <f>_xlfn.CONCAT([5]vysledky!D29," ",[5]vysledky!C29)</f>
        <v>Pilař Pavel</v>
      </c>
      <c r="C29" t="str">
        <f>IF([5]vysledky!H29="","",[5]vysledky!H29)</f>
        <v>TriSK České Budějovice</v>
      </c>
      <c r="D29" t="str">
        <f>[5]vysledky!F29</f>
        <v>1990</v>
      </c>
      <c r="E29">
        <f>[5]vysledky!B29</f>
        <v>12</v>
      </c>
      <c r="F29" s="10" t="str">
        <f>IF([5]vysledky!T29="Ano","*","")</f>
        <v>*</v>
      </c>
      <c r="G29" s="7" t="str">
        <f>LEFT([5]vysledky!G29,2)</f>
        <v>M3</v>
      </c>
      <c r="H29" s="7">
        <f t="shared" si="0"/>
        <v>4</v>
      </c>
      <c r="I29" t="str">
        <f>[5]vysledky!I29</f>
        <v>00:13:51,40</v>
      </c>
      <c r="J29" t="str">
        <f>MID([5]vysledky!J29,2,LEN([5]vysledky!J29)-2)</f>
        <v>13</v>
      </c>
      <c r="K29" t="str">
        <f>[5]vysledky!L29</f>
        <v>00:44:13,72</v>
      </c>
      <c r="L29" t="str">
        <f>MID([5]vysledky!M29,2,LEN([5]vysledky!M29)-2)</f>
        <v>25</v>
      </c>
      <c r="M29" s="144">
        <f>[5]vysledky!I29+[5]vysledky!K29+[5]vysledky!L29</f>
        <v>4.1002893518518518E-2</v>
      </c>
      <c r="N29">
        <f t="shared" si="1"/>
        <v>21</v>
      </c>
      <c r="O29" t="str">
        <f>[5]vysledky!O29</f>
        <v>00:30:52,18</v>
      </c>
      <c r="P29" t="str">
        <f>MID([5]vysledky!P29,2,LEN([5]vysledky!P29)-2)</f>
        <v>30</v>
      </c>
      <c r="Q29" s="7" t="str">
        <f>[5]vysledky!Q29</f>
        <v>01:30:54,15</v>
      </c>
      <c r="R29" s="8">
        <v>43</v>
      </c>
      <c r="S29" s="8">
        <v>76</v>
      </c>
    </row>
    <row r="30" spans="1:19" ht="12.75" customHeight="1">
      <c r="A30" s="7">
        <f>[5]vysledky!A30</f>
        <v>26</v>
      </c>
      <c r="B30" t="str">
        <f>_xlfn.CONCAT([5]vysledky!D30," ",[5]vysledky!C30)</f>
        <v>Tučková Jana</v>
      </c>
      <c r="C30" t="str">
        <f>IF([5]vysledky!H30="","",[5]vysledky!H30)</f>
        <v>TriSK ČB</v>
      </c>
      <c r="D30" t="str">
        <f>[5]vysledky!F30</f>
        <v>1982</v>
      </c>
      <c r="E30">
        <f>[5]vysledky!B30</f>
        <v>2</v>
      </c>
      <c r="F30" s="10" t="str">
        <f>IF([5]vysledky!T30="Ano","*","")</f>
        <v>*</v>
      </c>
      <c r="G30" s="7" t="str">
        <f>LEFT([5]vysledky!G30,2)</f>
        <v>Z4</v>
      </c>
      <c r="H30" s="7">
        <f t="shared" si="0"/>
        <v>2</v>
      </c>
      <c r="I30" t="str">
        <f>[5]vysledky!I30</f>
        <v>00:18:36,55</v>
      </c>
      <c r="J30" t="str">
        <f>MID([5]vysledky!J30,2,LEN([5]vysledky!J30)-2)</f>
        <v>37</v>
      </c>
      <c r="K30" t="str">
        <f>[5]vysledky!L30</f>
        <v>00:46:31,00</v>
      </c>
      <c r="L30" t="str">
        <f>MID([5]vysledky!M30,2,LEN([5]vysledky!M30)-2)</f>
        <v>30</v>
      </c>
      <c r="M30" s="144">
        <f>[5]vysledky!I30+[5]vysledky!K30+[5]vysledky!L30</f>
        <v>4.5941666666666658E-2</v>
      </c>
      <c r="N30">
        <f t="shared" si="1"/>
        <v>33</v>
      </c>
      <c r="O30" t="str">
        <f>[5]vysledky!O30</f>
        <v>00:24:30,04</v>
      </c>
      <c r="P30" t="str">
        <f>MID([5]vysledky!P30,2,LEN([5]vysledky!P30)-2)</f>
        <v>12</v>
      </c>
      <c r="Q30" s="7" t="str">
        <f>[5]vysledky!Q30</f>
        <v>01:31:56,47</v>
      </c>
      <c r="R30" s="8">
        <v>46</v>
      </c>
      <c r="S30" s="8">
        <v>89</v>
      </c>
    </row>
    <row r="31" spans="1:19" ht="12.75" customHeight="1">
      <c r="A31" s="7">
        <f>[5]vysledky!A31</f>
        <v>27</v>
      </c>
      <c r="B31" t="str">
        <f>_xlfn.CONCAT([5]vysledky!D31," ",[5]vysledky!C31)</f>
        <v>Machník Tomáš</v>
      </c>
      <c r="C31" t="str">
        <f>IF([5]vysledky!H31="","",[5]vysledky!H31)</f>
        <v>ŠuTri Prachatice</v>
      </c>
      <c r="D31" t="str">
        <f>[5]vysledky!F31</f>
        <v>1998</v>
      </c>
      <c r="E31">
        <f>[5]vysledky!B31</f>
        <v>30</v>
      </c>
      <c r="F31" s="10" t="str">
        <f>IF([5]vysledky!T31="Ano","*","")</f>
        <v>*</v>
      </c>
      <c r="G31" s="7" t="str">
        <f>LEFT([5]vysledky!G31,2)</f>
        <v>M2</v>
      </c>
      <c r="H31" s="7">
        <f t="shared" si="0"/>
        <v>2</v>
      </c>
      <c r="I31" t="str">
        <f>[5]vysledky!I31</f>
        <v>00:13:04,15</v>
      </c>
      <c r="J31" t="str">
        <f>MID([5]vysledky!J31,2,LEN([5]vysledky!J31)-2)</f>
        <v>5</v>
      </c>
      <c r="K31" t="str">
        <f>[5]vysledky!L31</f>
        <v>00:47:02,56</v>
      </c>
      <c r="L31" t="str">
        <f>MID([5]vysledky!M31,2,LEN([5]vysledky!M31)-2)</f>
        <v>33</v>
      </c>
      <c r="M31" s="144">
        <f>[5]vysledky!I31+[5]vysledky!K31+[5]vysledky!L31</f>
        <v>4.241076388888889E-2</v>
      </c>
      <c r="N31">
        <f t="shared" si="1"/>
        <v>24</v>
      </c>
      <c r="O31" t="str">
        <f>[5]vysledky!O31</f>
        <v>00:30:20,49</v>
      </c>
      <c r="P31" t="str">
        <f>MID([5]vysledky!P31,2,LEN([5]vysledky!P31)-2)</f>
        <v>28</v>
      </c>
      <c r="Q31" s="7" t="str">
        <f>[5]vysledky!Q31</f>
        <v>01:32:14,46</v>
      </c>
      <c r="R31" s="8">
        <v>46</v>
      </c>
      <c r="S31" s="8">
        <v>75</v>
      </c>
    </row>
    <row r="32" spans="1:19" ht="12.75" customHeight="1">
      <c r="A32" s="7">
        <f>[5]vysledky!A32</f>
        <v>28</v>
      </c>
      <c r="B32" t="str">
        <f>_xlfn.CONCAT([5]vysledky!D32," ",[5]vysledky!C32)</f>
        <v>Zwettler Tereza</v>
      </c>
      <c r="C32" t="str">
        <f>IF([5]vysledky!H32="","",[5]vysledky!H32)</f>
        <v>Musher klub JCC</v>
      </c>
      <c r="D32" t="str">
        <f>[5]vysledky!F32</f>
        <v>1994</v>
      </c>
      <c r="E32">
        <f>[5]vysledky!B32</f>
        <v>39</v>
      </c>
      <c r="F32" s="10" t="str">
        <f>IF([5]vysledky!T32="Ano","*","")</f>
        <v>*</v>
      </c>
      <c r="G32" s="7" t="str">
        <f>LEFT([5]vysledky!G32,2)</f>
        <v>Z2</v>
      </c>
      <c r="H32" s="7">
        <f t="shared" si="0"/>
        <v>3</v>
      </c>
      <c r="I32" t="str">
        <f>[5]vysledky!I32</f>
        <v>00:16:01,53</v>
      </c>
      <c r="J32" t="str">
        <f>MID([5]vysledky!J32,2,LEN([5]vysledky!J32)-2)</f>
        <v>23</v>
      </c>
      <c r="K32" t="str">
        <f>[5]vysledky!L32</f>
        <v>00:46:01,13</v>
      </c>
      <c r="L32" t="str">
        <f>MID([5]vysledky!M32,2,LEN([5]vysledky!M32)-2)</f>
        <v>27</v>
      </c>
      <c r="M32" s="144">
        <f>[5]vysledky!I32+[5]vysledky!K32+[5]vysledky!L32</f>
        <v>4.4167013888888891E-2</v>
      </c>
      <c r="N32">
        <f t="shared" si="1"/>
        <v>29</v>
      </c>
      <c r="O32" t="str">
        <f>[5]vysledky!O32</f>
        <v>00:29:38,78</v>
      </c>
      <c r="P32" t="str">
        <f>MID([5]vysledky!P32,2,LEN([5]vysledky!P32)-2)</f>
        <v>27</v>
      </c>
      <c r="Q32" s="7" t="str">
        <f>[5]vysledky!Q32</f>
        <v>01:33:58,07</v>
      </c>
      <c r="R32" s="8">
        <v>41</v>
      </c>
      <c r="S32" s="8">
        <v>88</v>
      </c>
    </row>
    <row r="33" spans="1:19" ht="12.75" customHeight="1">
      <c r="A33" s="7">
        <f>[5]vysledky!A33</f>
        <v>29</v>
      </c>
      <c r="B33" t="str">
        <f>_xlfn.CONCAT([5]vysledky!D33," ",[5]vysledky!C33)</f>
        <v>Pech Roman</v>
      </c>
      <c r="C33" t="s">
        <v>31</v>
      </c>
      <c r="D33" t="str">
        <f>[5]vysledky!F33</f>
        <v>1962</v>
      </c>
      <c r="E33">
        <f>[5]vysledky!B33</f>
        <v>44</v>
      </c>
      <c r="F33" s="10" t="s">
        <v>109</v>
      </c>
      <c r="G33" s="7" t="str">
        <f>LEFT([5]vysledky!G33,2)</f>
        <v>M6</v>
      </c>
      <c r="H33" s="7">
        <f t="shared" si="0"/>
        <v>1</v>
      </c>
      <c r="I33" t="str">
        <f>[5]vysledky!I33</f>
        <v>00:18:42,74</v>
      </c>
      <c r="J33" t="str">
        <f>MID([5]vysledky!J33,2,LEN([5]vysledky!J33)-2)</f>
        <v>38</v>
      </c>
      <c r="K33" t="str">
        <f>[5]vysledky!L33</f>
        <v>00:46:16,05</v>
      </c>
      <c r="L33" t="str">
        <f>MID([5]vysledky!M33,2,LEN([5]vysledky!M33)-2)</f>
        <v>29</v>
      </c>
      <c r="M33" s="144">
        <f>[5]vysledky!I33+[5]vysledky!K33+[5]vysledky!L33</f>
        <v>4.5860069444444443E-2</v>
      </c>
      <c r="N33">
        <f t="shared" si="1"/>
        <v>32</v>
      </c>
      <c r="O33" t="str">
        <f>[5]vysledky!O33</f>
        <v>00:28:49,62</v>
      </c>
      <c r="P33" t="str">
        <f>MID([5]vysledky!P33,2,LEN([5]vysledky!P33)-2)</f>
        <v>26</v>
      </c>
      <c r="Q33" s="7" t="str">
        <f>[5]vysledky!Q33</f>
        <v>01:35:49,56</v>
      </c>
      <c r="R33" s="8">
        <v>50</v>
      </c>
      <c r="S33" s="8">
        <v>74</v>
      </c>
    </row>
    <row r="34" spans="1:19" ht="12.75" customHeight="1">
      <c r="A34" s="7">
        <f>[5]vysledky!A34</f>
        <v>30</v>
      </c>
      <c r="B34" t="str">
        <f>_xlfn.CONCAT([5]vysledky!D34," ",[5]vysledky!C34)</f>
        <v>Hejna Marek</v>
      </c>
      <c r="C34" t="str">
        <f>IF([5]vysledky!H34="","",[5]vysledky!H34)</f>
        <v>BJEŽ RACING TEAM</v>
      </c>
      <c r="D34" t="str">
        <f>[5]vysledky!F34</f>
        <v>1980</v>
      </c>
      <c r="E34">
        <f>[5]vysledky!B34</f>
        <v>35</v>
      </c>
      <c r="G34" s="7" t="str">
        <f>LEFT([5]vysledky!G34,2)</f>
        <v>M4</v>
      </c>
      <c r="H34" s="7">
        <f t="shared" si="0"/>
        <v>15</v>
      </c>
      <c r="I34" t="str">
        <f>[5]vysledky!I34</f>
        <v>00:15:09,93</v>
      </c>
      <c r="J34" t="str">
        <f>MID([5]vysledky!J34,2,LEN([5]vysledky!J34)-2)</f>
        <v>19</v>
      </c>
      <c r="K34" t="str">
        <f>[5]vysledky!L34</f>
        <v>00:47:43,83</v>
      </c>
      <c r="L34" t="str">
        <f>MID([5]vysledky!M34,2,LEN([5]vysledky!M34)-2)</f>
        <v>34</v>
      </c>
      <c r="M34" s="144">
        <f>[5]vysledky!I34+[5]vysledky!K34+[5]vysledky!L34</f>
        <v>4.4408449074074076E-2</v>
      </c>
      <c r="N34">
        <f t="shared" si="1"/>
        <v>30</v>
      </c>
      <c r="O34" t="str">
        <f>[5]vysledky!O34</f>
        <v>00:32:54,94</v>
      </c>
      <c r="P34" t="str">
        <f>MID([5]vysledky!P34,2,LEN([5]vysledky!P34)-2)</f>
        <v>35</v>
      </c>
      <c r="Q34" s="7" t="str">
        <f>[5]vysledky!Q34</f>
        <v>01:37:49,93</v>
      </c>
    </row>
    <row r="35" spans="1:19" ht="12.75" customHeight="1">
      <c r="A35" s="7">
        <f>[5]vysledky!A35</f>
        <v>31</v>
      </c>
      <c r="B35" t="str">
        <f>_xlfn.CONCAT([5]vysledky!D35," ",[5]vysledky!C35)</f>
        <v>Trčka Jan</v>
      </c>
      <c r="C35" t="str">
        <f>IF([5]vysledky!H35="","",[5]vysledky!H35)</f>
        <v>Albeř 92</v>
      </c>
      <c r="D35" t="str">
        <f>[5]vysledky!F35</f>
        <v>1968</v>
      </c>
      <c r="E35">
        <f>[5]vysledky!B35</f>
        <v>1</v>
      </c>
      <c r="F35" s="10" t="str">
        <f>IF([5]vysledky!T35="Ano","*","")</f>
        <v>*</v>
      </c>
      <c r="G35" s="7" t="str">
        <f>LEFT([5]vysledky!G35,2)</f>
        <v>M5</v>
      </c>
      <c r="H35" s="7">
        <f t="shared" si="0"/>
        <v>5</v>
      </c>
      <c r="I35" t="str">
        <f>[5]vysledky!I35</f>
        <v>00:18:33,60</v>
      </c>
      <c r="J35" t="str">
        <f>MID([5]vysledky!J35,2,LEN([5]vysledky!J35)-2)</f>
        <v>36</v>
      </c>
      <c r="K35" t="str">
        <f>[5]vysledky!L35</f>
        <v>00:47:01,69</v>
      </c>
      <c r="L35" t="str">
        <f>MID([5]vysledky!M35,2,LEN([5]vysledky!M35)-2)</f>
        <v>32</v>
      </c>
      <c r="M35" s="144">
        <f>[5]vysledky!I35+[5]vysledky!K35+[5]vysledky!L35</f>
        <v>4.6837499999999997E-2</v>
      </c>
      <c r="N35">
        <f t="shared" si="1"/>
        <v>36</v>
      </c>
      <c r="O35" t="str">
        <f>[5]vysledky!O35</f>
        <v>00:31:23,80</v>
      </c>
      <c r="P35" t="str">
        <f>MID([5]vysledky!P35,2,LEN([5]vysledky!P35)-2)</f>
        <v>33</v>
      </c>
      <c r="Q35" s="7" t="str">
        <f>[5]vysledky!Q35</f>
        <v>01:40:03,29</v>
      </c>
      <c r="R35" s="8">
        <v>40</v>
      </c>
      <c r="S35" s="8">
        <v>73</v>
      </c>
    </row>
    <row r="36" spans="1:19" ht="12.75" customHeight="1">
      <c r="A36" s="7">
        <f>[5]vysledky!A36</f>
        <v>32</v>
      </c>
      <c r="B36" t="str">
        <f>_xlfn.CONCAT([5]vysledky!D36," ",[5]vysledky!C36)</f>
        <v>Povolný Michal</v>
      </c>
      <c r="C36" t="str">
        <f>IF([5]vysledky!H36="","",[5]vysledky!H36)</f>
        <v>Líbovo potěr</v>
      </c>
      <c r="D36" t="str">
        <f>[5]vysledky!F36</f>
        <v>1977</v>
      </c>
      <c r="E36">
        <f>[5]vysledky!B36</f>
        <v>29</v>
      </c>
      <c r="F36" s="10" t="str">
        <f>IF([5]vysledky!T36="Ano","*","")</f>
        <v>*</v>
      </c>
      <c r="G36" s="7" t="str">
        <f>LEFT([5]vysledky!G36,2)</f>
        <v>M4</v>
      </c>
      <c r="H36" s="7">
        <f t="shared" si="0"/>
        <v>16</v>
      </c>
      <c r="I36" t="str">
        <f>[5]vysledky!I36</f>
        <v>00:17:52,61</v>
      </c>
      <c r="J36" t="str">
        <f>MID([5]vysledky!J36,2,LEN([5]vysledky!J36)-2)</f>
        <v>33</v>
      </c>
      <c r="K36" t="str">
        <f>[5]vysledky!L36</f>
        <v>00:49:57,44</v>
      </c>
      <c r="L36" t="str">
        <f>MID([5]vysledky!M36,2,LEN([5]vysledky!M36)-2)</f>
        <v>38</v>
      </c>
      <c r="M36" s="144">
        <f>[5]vysledky!I36+[5]vysledky!K36+[5]vysledky!L36</f>
        <v>4.7919791666666663E-2</v>
      </c>
      <c r="N36">
        <f t="shared" si="1"/>
        <v>37</v>
      </c>
      <c r="O36" t="str">
        <f>[5]vysledky!O36</f>
        <v>00:30:33,29</v>
      </c>
      <c r="P36" t="str">
        <f>MID([5]vysledky!P36,2,LEN([5]vysledky!P36)-2)</f>
        <v>29</v>
      </c>
      <c r="Q36" s="7" t="str">
        <f>[5]vysledky!Q36</f>
        <v>01:40:34,60</v>
      </c>
      <c r="R36" s="8">
        <v>33</v>
      </c>
      <c r="S36" s="8">
        <v>72</v>
      </c>
    </row>
    <row r="37" spans="1:19" ht="12.75" customHeight="1">
      <c r="A37" s="7">
        <f>[5]vysledky!A37</f>
        <v>33</v>
      </c>
      <c r="B37" t="str">
        <f>_xlfn.CONCAT([5]vysledky!D37," ",[5]vysledky!C37)</f>
        <v>Adámková Dana</v>
      </c>
      <c r="C37" t="str">
        <f>IF([5]vysledky!H37="","",[5]vysledky!H37)</f>
        <v>TT Tálín</v>
      </c>
      <c r="D37" t="str">
        <f>[5]vysledky!F37</f>
        <v>1980</v>
      </c>
      <c r="E37">
        <f>[5]vysledky!B37</f>
        <v>18</v>
      </c>
      <c r="F37" s="10" t="str">
        <f>IF([5]vysledky!T37="Ano","*","")</f>
        <v>*</v>
      </c>
      <c r="G37" s="7" t="str">
        <f>LEFT([5]vysledky!G37,2)</f>
        <v>Z4</v>
      </c>
      <c r="H37" s="7">
        <f t="shared" si="0"/>
        <v>3</v>
      </c>
      <c r="I37" t="str">
        <f>[5]vysledky!I37</f>
        <v>00:18:09,79</v>
      </c>
      <c r="J37" t="str">
        <f>MID([5]vysledky!J37,2,LEN([5]vysledky!J37)-2)</f>
        <v>35</v>
      </c>
      <c r="K37" t="str">
        <f>[5]vysledky!L37</f>
        <v>00:46:10,09</v>
      </c>
      <c r="L37" t="str">
        <f>MID([5]vysledky!M37,2,LEN([5]vysledky!M37)-2)</f>
        <v>28</v>
      </c>
      <c r="M37" s="144">
        <f>[5]vysledky!I37+[5]vysledky!K37+[5]vysledky!L37</f>
        <v>4.5459027777777772E-2</v>
      </c>
      <c r="N37">
        <f t="shared" si="1"/>
        <v>31</v>
      </c>
      <c r="O37" t="str">
        <f>[5]vysledky!O37</f>
        <v>00:34:26,14</v>
      </c>
      <c r="P37" t="str">
        <f>MID([5]vysledky!P37,2,LEN([5]vysledky!P37)-2)</f>
        <v>37</v>
      </c>
      <c r="Q37" s="7" t="str">
        <f>[5]vysledky!Q37</f>
        <v>01:40:57,16</v>
      </c>
      <c r="R37" s="8">
        <v>43</v>
      </c>
      <c r="S37" s="8">
        <v>87</v>
      </c>
    </row>
    <row r="38" spans="1:19" ht="12.75" customHeight="1">
      <c r="A38" s="7">
        <f>[5]vysledky!A38</f>
        <v>34</v>
      </c>
      <c r="B38" t="str">
        <f>_xlfn.CONCAT([5]vysledky!D38," ",[5]vysledky!C38)</f>
        <v>Mikoláš Jan</v>
      </c>
      <c r="C38" t="str">
        <f>IF([5]vysledky!H38="","",[5]vysledky!H38)</f>
        <v>Trisk České Budějovice</v>
      </c>
      <c r="D38" t="str">
        <f>[5]vysledky!F38</f>
        <v>1961</v>
      </c>
      <c r="E38">
        <f>[5]vysledky!B38</f>
        <v>17</v>
      </c>
      <c r="F38" s="10" t="str">
        <f>IF([5]vysledky!T38="Ano","*","")</f>
        <v>*</v>
      </c>
      <c r="G38" s="7" t="str">
        <f>LEFT([5]vysledky!G38,2)</f>
        <v>M6</v>
      </c>
      <c r="H38" s="7">
        <f t="shared" si="0"/>
        <v>2</v>
      </c>
      <c r="I38" t="str">
        <f>[5]vysledky!I38</f>
        <v>00:17:48,77</v>
      </c>
      <c r="J38" t="str">
        <f>MID([5]vysledky!J38,2,LEN([5]vysledky!J38)-2)</f>
        <v>32</v>
      </c>
      <c r="K38" t="str">
        <f>[5]vysledky!L38</f>
        <v>00:48:31,29</v>
      </c>
      <c r="L38" t="str">
        <f>MID([5]vysledky!M38,2,LEN([5]vysledky!M38)-2)</f>
        <v>36</v>
      </c>
      <c r="M38" s="144">
        <f>[5]vysledky!I38+[5]vysledky!K38+[5]vysledky!L38</f>
        <v>4.6806018518518518E-2</v>
      </c>
      <c r="N38">
        <f t="shared" si="1"/>
        <v>35</v>
      </c>
      <c r="O38" t="str">
        <f>[5]vysledky!O38</f>
        <v>00:34:22,77</v>
      </c>
      <c r="P38" t="str">
        <f>MID([5]vysledky!P38,2,LEN([5]vysledky!P38)-2)</f>
        <v>36</v>
      </c>
      <c r="Q38" s="7" t="str">
        <f>[5]vysledky!Q38</f>
        <v>01:42:37,18</v>
      </c>
      <c r="R38" s="8">
        <v>46</v>
      </c>
      <c r="S38" s="8">
        <v>71</v>
      </c>
    </row>
    <row r="39" spans="1:19" ht="12.75" customHeight="1">
      <c r="A39" s="7">
        <f>[5]vysledky!A39</f>
        <v>35</v>
      </c>
      <c r="B39" t="str">
        <f>_xlfn.CONCAT([5]vysledky!D39," ",[5]vysledky!C39)</f>
        <v>Valdauf Radim</v>
      </c>
      <c r="C39" t="str">
        <f>IF([5]vysledky!H39="","",[5]vysledky!H39)</f>
        <v>Hluboká nad Vltavou</v>
      </c>
      <c r="D39" t="str">
        <f>[5]vysledky!F39</f>
        <v>1965</v>
      </c>
      <c r="E39">
        <f>[5]vysledky!B39</f>
        <v>43</v>
      </c>
      <c r="F39" s="10" t="str">
        <f>IF([5]vysledky!T39="Ano","*","")</f>
        <v>*</v>
      </c>
      <c r="G39" s="7" t="str">
        <f>LEFT([5]vysledky!G39,2)</f>
        <v>M5</v>
      </c>
      <c r="H39" s="7">
        <f t="shared" si="0"/>
        <v>6</v>
      </c>
      <c r="I39" t="str">
        <f>[5]vysledky!I39</f>
        <v>00:17:57,44</v>
      </c>
      <c r="J39" t="str">
        <f>MID([5]vysledky!J39,2,LEN([5]vysledky!J39)-2)</f>
        <v>34</v>
      </c>
      <c r="K39" t="str">
        <f>[5]vysledky!L39</f>
        <v>00:47:50,71</v>
      </c>
      <c r="L39" t="str">
        <f>MID([5]vysledky!M39,2,LEN([5]vysledky!M39)-2)</f>
        <v>35</v>
      </c>
      <c r="M39" s="144">
        <f>[5]vysledky!I39+[5]vysledky!K39+[5]vysledky!L39</f>
        <v>4.667731481481481E-2</v>
      </c>
      <c r="N39">
        <f t="shared" si="1"/>
        <v>34</v>
      </c>
      <c r="O39" t="str">
        <f>[5]vysledky!O39</f>
        <v>00:34:46,35</v>
      </c>
      <c r="P39" t="str">
        <f>MID([5]vysledky!P39,2,LEN([5]vysledky!P39)-2)</f>
        <v>38</v>
      </c>
      <c r="Q39" s="7" t="str">
        <f>[5]vysledky!Q39</f>
        <v>01:42:56,64</v>
      </c>
      <c r="R39" s="8">
        <v>39</v>
      </c>
      <c r="S39" s="8">
        <v>70</v>
      </c>
    </row>
    <row r="40" spans="1:19" ht="12.75" customHeight="1">
      <c r="A40" s="7">
        <f>[5]vysledky!A40</f>
        <v>36</v>
      </c>
      <c r="B40" t="str">
        <f>_xlfn.CONCAT([5]vysledky!D40," ",[5]vysledky!C40)</f>
        <v>Hrníčková Pavla</v>
      </c>
      <c r="C40" t="str">
        <f>IF([5]vysledky!H40="","",[5]vysledky!H40)</f>
        <v>MC Český ráj</v>
      </c>
      <c r="D40" t="str">
        <f>[5]vysledky!F40</f>
        <v>1985</v>
      </c>
      <c r="E40">
        <f>[5]vysledky!B40</f>
        <v>32</v>
      </c>
      <c r="G40" s="7" t="str">
        <f>LEFT([5]vysledky!G40,2)</f>
        <v>Z3</v>
      </c>
      <c r="H40" s="7">
        <f t="shared" si="0"/>
        <v>2</v>
      </c>
      <c r="I40" t="str">
        <f>[5]vysledky!I40</f>
        <v>00:25:28,03</v>
      </c>
      <c r="J40" t="str">
        <f>MID([5]vysledky!J40,2,LEN([5]vysledky!J40)-2)</f>
        <v>44</v>
      </c>
      <c r="K40" t="str">
        <f>[5]vysledky!L40</f>
        <v>00:43:50,25</v>
      </c>
      <c r="L40" t="str">
        <f>MID([5]vysledky!M40,2,LEN([5]vysledky!M40)-2)</f>
        <v>24</v>
      </c>
      <c r="M40" s="144">
        <f>[5]vysledky!I40+[5]vysledky!K40+[5]vysledky!L40</f>
        <v>4.9118750000000003E-2</v>
      </c>
      <c r="N40">
        <f t="shared" si="1"/>
        <v>39</v>
      </c>
      <c r="O40" t="str">
        <f>[5]vysledky!O40</f>
        <v>00:32:47,76</v>
      </c>
      <c r="P40" t="str">
        <f>MID([5]vysledky!P40,2,LEN([5]vysledky!P40)-2)</f>
        <v>34</v>
      </c>
      <c r="Q40" s="7" t="str">
        <f>[5]vysledky!Q40</f>
        <v>01:44:49,52</v>
      </c>
    </row>
    <row r="41" spans="1:19" ht="12.75" customHeight="1">
      <c r="A41" s="7">
        <f>[5]vysledky!A41</f>
        <v>37</v>
      </c>
      <c r="B41" t="str">
        <f>_xlfn.CONCAT([5]vysledky!D41," ",[5]vysledky!C41)</f>
        <v>Mach Milan</v>
      </c>
      <c r="C41" t="str">
        <f>IF([5]vysledky!H41="","",[5]vysledky!H41)</f>
        <v>ŠuTri Prachatice</v>
      </c>
      <c r="D41" t="str">
        <f>[5]vysledky!F41</f>
        <v>1967</v>
      </c>
      <c r="E41">
        <f>[5]vysledky!B41</f>
        <v>20</v>
      </c>
      <c r="F41" s="10" t="str">
        <f>IF([5]vysledky!T41="Ano","*","")</f>
        <v>*</v>
      </c>
      <c r="G41" s="7" t="str">
        <f>LEFT([5]vysledky!G41,2)</f>
        <v>M5</v>
      </c>
      <c r="H41" s="7">
        <f t="shared" si="0"/>
        <v>7</v>
      </c>
      <c r="I41" t="str">
        <f>[5]vysledky!I41</f>
        <v>00:20:31,29</v>
      </c>
      <c r="J41" t="str">
        <f>MID([5]vysledky!J41,2,LEN([5]vysledky!J41)-2)</f>
        <v>41</v>
      </c>
      <c r="K41" t="str">
        <f>[5]vysledky!L41</f>
        <v>00:50:48,51</v>
      </c>
      <c r="L41" t="str">
        <f>MID([5]vysledky!M41,2,LEN([5]vysledky!M41)-2)</f>
        <v>40</v>
      </c>
      <c r="M41" s="144">
        <f>[5]vysledky!I41+[5]vysledky!K41+[5]vysledky!L41</f>
        <v>5.0337962962962966E-2</v>
      </c>
      <c r="N41">
        <f t="shared" si="1"/>
        <v>41</v>
      </c>
      <c r="O41" t="str">
        <f>[5]vysledky!O41</f>
        <v>00:31:15,45</v>
      </c>
      <c r="P41" t="str">
        <f>MID([5]vysledky!P41,2,LEN([5]vysledky!P41)-2)</f>
        <v>31</v>
      </c>
      <c r="Q41" s="7" t="str">
        <f>[5]vysledky!Q41</f>
        <v>01:45:01,40</v>
      </c>
      <c r="R41" s="8">
        <v>38</v>
      </c>
      <c r="S41" s="8">
        <v>69</v>
      </c>
    </row>
    <row r="42" spans="1:19" ht="12.75" customHeight="1">
      <c r="A42" s="7">
        <f>[5]vysledky!A42</f>
        <v>38</v>
      </c>
      <c r="B42" t="str">
        <f>_xlfn.CONCAT([5]vysledky!D42," ",[5]vysledky!C42)</f>
        <v>Křížek Miroslav</v>
      </c>
      <c r="C42" t="str">
        <f>IF([5]vysledky!H42="","",[5]vysledky!H42)</f>
        <v>Kaplice</v>
      </c>
      <c r="D42" t="str">
        <f>[5]vysledky!F42</f>
        <v>1976</v>
      </c>
      <c r="E42">
        <f>[5]vysledky!B42</f>
        <v>22</v>
      </c>
      <c r="F42" s="10" t="str">
        <f>IF([5]vysledky!T42="Ano","*","")</f>
        <v>*</v>
      </c>
      <c r="G42" s="7" t="str">
        <f>LEFT([5]vysledky!G42,2)</f>
        <v>M4</v>
      </c>
      <c r="H42" s="7">
        <f t="shared" si="0"/>
        <v>17</v>
      </c>
      <c r="I42" t="str">
        <f>[5]vysledky!I42</f>
        <v>00:17:39,54</v>
      </c>
      <c r="J42" t="str">
        <f>MID([5]vysledky!J42,2,LEN([5]vysledky!J42)-2)</f>
        <v>31</v>
      </c>
      <c r="K42" t="str">
        <f>[5]vysledky!L42</f>
        <v>00:50:50,04</v>
      </c>
      <c r="L42" t="str">
        <f>MID([5]vysledky!M42,2,LEN([5]vysledky!M42)-2)</f>
        <v>41</v>
      </c>
      <c r="M42" s="144">
        <f>[5]vysledky!I42+[5]vysledky!K42+[5]vysledky!L42</f>
        <v>4.8234837962962962E-2</v>
      </c>
      <c r="N42">
        <f t="shared" si="1"/>
        <v>38</v>
      </c>
      <c r="O42" t="str">
        <f>[5]vysledky!O42</f>
        <v>00:36:33,36</v>
      </c>
      <c r="P42" t="str">
        <f>MID([5]vysledky!P42,2,LEN([5]vysledky!P42)-2)</f>
        <v>41</v>
      </c>
      <c r="Q42" s="7" t="str">
        <f>[5]vysledky!Q42</f>
        <v>01:47:18,52</v>
      </c>
      <c r="R42" s="8">
        <v>32</v>
      </c>
      <c r="S42" s="8">
        <v>68</v>
      </c>
    </row>
    <row r="43" spans="1:19" ht="12.75" customHeight="1">
      <c r="A43" s="7">
        <f>[5]vysledky!A43</f>
        <v>39</v>
      </c>
      <c r="B43" t="str">
        <f>_xlfn.CONCAT([5]vysledky!D43," ",[5]vysledky!C43)</f>
        <v>Smetana Jiří</v>
      </c>
      <c r="C43" t="str">
        <f>IF([5]vysledky!H43="","",[5]vysledky!H43)</f>
        <v>ČIKO Č. Krumlov</v>
      </c>
      <c r="D43" t="str">
        <f>[5]vysledky!F43</f>
        <v>1953</v>
      </c>
      <c r="E43">
        <f>[5]vysledky!B43</f>
        <v>40</v>
      </c>
      <c r="F43" s="10" t="str">
        <f>IF([5]vysledky!T43="Ano","*","")</f>
        <v>*</v>
      </c>
      <c r="G43" s="7" t="str">
        <f>LEFT([5]vysledky!G43,2)</f>
        <v>M7</v>
      </c>
      <c r="H43" s="7">
        <f t="shared" si="0"/>
        <v>1</v>
      </c>
      <c r="I43" t="str">
        <f>[5]vysledky!I43</f>
        <v>00:19:56,64</v>
      </c>
      <c r="J43" t="str">
        <f>MID([5]vysledky!J43,2,LEN([5]vysledky!J43)-2)</f>
        <v>40</v>
      </c>
      <c r="K43" t="str">
        <f>[5]vysledky!L43</f>
        <v>00:50:40,01</v>
      </c>
      <c r="L43" t="str">
        <f>MID([5]vysledky!M43,2,LEN([5]vysledky!M43)-2)</f>
        <v>39</v>
      </c>
      <c r="M43" s="144">
        <f>[5]vysledky!I43+[5]vysledky!K43+[5]vysledky!L43</f>
        <v>4.9898958333333333E-2</v>
      </c>
      <c r="N43">
        <f t="shared" si="1"/>
        <v>40</v>
      </c>
      <c r="O43" t="str">
        <f>[5]vysledky!O43</f>
        <v>00:35:54,14</v>
      </c>
      <c r="P43" t="str">
        <f>MID([5]vysledky!P43,2,LEN([5]vysledky!P43)-2)</f>
        <v>39</v>
      </c>
      <c r="Q43" s="7" t="str">
        <f>[5]vysledky!Q43</f>
        <v>01:49:17,82</v>
      </c>
      <c r="R43" s="8">
        <v>50</v>
      </c>
      <c r="S43" s="8">
        <v>67</v>
      </c>
    </row>
    <row r="44" spans="1:19" ht="12.75" customHeight="1">
      <c r="A44" s="7">
        <f>[5]vysledky!A44</f>
        <v>40</v>
      </c>
      <c r="B44" t="str">
        <f>_xlfn.CONCAT([5]vysledky!D44," ",[5]vysledky!C44)</f>
        <v>Hronová Božena</v>
      </c>
      <c r="C44" t="str">
        <f>IF([5]vysledky!H44="","",[5]vysledky!H44)</f>
        <v>Šumavský triatlon</v>
      </c>
      <c r="D44" t="str">
        <f>[5]vysledky!F44</f>
        <v>1954</v>
      </c>
      <c r="E44">
        <f>[5]vysledky!B44</f>
        <v>25</v>
      </c>
      <c r="F44" s="10" t="str">
        <f>IF([5]vysledky!T44="Ano","*","")</f>
        <v>*</v>
      </c>
      <c r="G44" s="7" t="str">
        <f>LEFT([5]vysledky!G44,2)</f>
        <v>Z5</v>
      </c>
      <c r="H44" s="7">
        <f t="shared" si="0"/>
        <v>1</v>
      </c>
      <c r="I44" t="str">
        <f>[5]vysledky!I44</f>
        <v>00:22:25,68</v>
      </c>
      <c r="J44" t="str">
        <f>MID([5]vysledky!J44,2,LEN([5]vysledky!J44)-2)</f>
        <v>43</v>
      </c>
      <c r="K44" t="str">
        <f>[5]vysledky!L44</f>
        <v>00:51:48,43</v>
      </c>
      <c r="L44" t="str">
        <f>MID([5]vysledky!M44,2,LEN([5]vysledky!M44)-2)</f>
        <v>42</v>
      </c>
      <c r="M44" s="144">
        <f>[5]vysledky!I44+[5]vysledky!K44+[5]vysledky!L44</f>
        <v>5.2640740740740738E-2</v>
      </c>
      <c r="N44">
        <f t="shared" si="1"/>
        <v>42</v>
      </c>
      <c r="O44" t="str">
        <f>[5]vysledky!O44</f>
        <v>00:31:22,57</v>
      </c>
      <c r="P44" t="str">
        <f>MID([5]vysledky!P44,2,LEN([5]vysledky!P44)-2)</f>
        <v>32</v>
      </c>
      <c r="Q44" s="7" t="str">
        <f>[5]vysledky!Q44</f>
        <v>01:49:24,08</v>
      </c>
      <c r="R44" s="8">
        <v>50</v>
      </c>
      <c r="S44" s="8">
        <v>86</v>
      </c>
    </row>
    <row r="45" spans="1:19" ht="12.75" customHeight="1">
      <c r="A45" s="7">
        <f>[5]vysledky!A45</f>
        <v>41</v>
      </c>
      <c r="B45" t="str">
        <f>_xlfn.CONCAT([5]vysledky!D45," ",[5]vysledky!C45)</f>
        <v>Jahoda Vladimír</v>
      </c>
      <c r="C45" t="str">
        <f>IF([5]vysledky!H45="","",[5]vysledky!H45)</f>
        <v>TT Tálín</v>
      </c>
      <c r="D45" t="str">
        <f>[5]vysledky!F45</f>
        <v>1963</v>
      </c>
      <c r="E45">
        <f>[5]vysledky!B45</f>
        <v>5</v>
      </c>
      <c r="F45" s="10" t="str">
        <f>IF([5]vysledky!T45="Ano","*","")</f>
        <v>*</v>
      </c>
      <c r="G45" s="7" t="str">
        <f>LEFT([5]vysledky!G45,2)</f>
        <v>M6</v>
      </c>
      <c r="H45" s="7">
        <f t="shared" si="0"/>
        <v>3</v>
      </c>
      <c r="I45" t="str">
        <f>[5]vysledky!I45</f>
        <v>00:17:16,93</v>
      </c>
      <c r="J45" t="str">
        <f>MID([5]vysledky!J45,2,LEN([5]vysledky!J45)-2)</f>
        <v>30</v>
      </c>
      <c r="K45" t="str">
        <f>[5]vysledky!L45</f>
        <v>00:57:46,39</v>
      </c>
      <c r="L45" t="str">
        <f>MID([5]vysledky!M45,2,LEN([5]vysledky!M45)-2)</f>
        <v>43</v>
      </c>
      <c r="M45" s="144">
        <f>[5]vysledky!I45+[5]vysledky!K45+[5]vysledky!L45</f>
        <v>5.2914699074074069E-2</v>
      </c>
      <c r="N45">
        <f t="shared" si="1"/>
        <v>43</v>
      </c>
      <c r="O45" t="str">
        <f>[5]vysledky!O45</f>
        <v>00:36:14,62</v>
      </c>
      <c r="P45" t="str">
        <f>MID([5]vysledky!P45,2,LEN([5]vysledky!P45)-2)</f>
        <v>40</v>
      </c>
      <c r="Q45" s="7" t="str">
        <f>[5]vysledky!Q45</f>
        <v>01:53:46,95</v>
      </c>
      <c r="R45" s="8">
        <v>43</v>
      </c>
      <c r="S45" s="8">
        <v>66</v>
      </c>
    </row>
    <row r="46" spans="1:19" ht="12.75" customHeight="1">
      <c r="A46" s="7" t="str">
        <f>[5]vysledky!A46</f>
        <v>DNF</v>
      </c>
      <c r="B46" t="str">
        <f>_xlfn.CONCAT([5]vysledky!D46," ",[5]vysledky!C46)</f>
        <v>Konárek Zdeněk</v>
      </c>
      <c r="C46" t="str">
        <f>IF([5]vysledky!H46="","",[5]vysledky!H46)</f>
        <v>ŠuTri Prachatice</v>
      </c>
      <c r="D46" t="str">
        <f>[5]vysledky!F46</f>
        <v>1982</v>
      </c>
      <c r="E46">
        <f>[5]vysledky!B46</f>
        <v>28</v>
      </c>
      <c r="F46" s="10" t="s">
        <v>109</v>
      </c>
      <c r="G46" s="7" t="str">
        <f>LEFT([5]vysledky!G46,2)</f>
        <v>M4</v>
      </c>
      <c r="H46" s="7">
        <f t="shared" si="0"/>
        <v>1</v>
      </c>
      <c r="I46" t="str">
        <f>[5]vysledky!I46</f>
        <v>00:14:59,87</v>
      </c>
      <c r="J46" t="str">
        <f>MID([5]vysledky!J46,2,LEN([5]vysledky!J46)-2)</f>
        <v>17</v>
      </c>
      <c r="K46" t="str">
        <f>[5]vysledky!L46</f>
        <v>00:37:13,55</v>
      </c>
      <c r="L46" t="str">
        <f>MID([5]vysledky!M46,2,LEN([5]vysledky!M46)-2)</f>
        <v>4</v>
      </c>
      <c r="M46" s="144">
        <f>[5]vysledky!I46+[5]vysledky!K46+[5]vysledky!L46</f>
        <v>3.6914351851851851E-2</v>
      </c>
      <c r="N46">
        <f t="shared" si="1"/>
        <v>5</v>
      </c>
      <c r="O46" t="str">
        <f>[5]vysledky!O46</f>
        <v/>
      </c>
      <c r="P46" t="str">
        <f>MID([5]vysledky!P46,2,LEN([5]vysledky!P46)-2)</f>
        <v>42</v>
      </c>
      <c r="Q46" s="7" t="str">
        <f>[5]vysledky!Q46</f>
        <v/>
      </c>
    </row>
    <row r="47" spans="1:19" ht="12.75" customHeight="1">
      <c r="A47" s="7" t="str">
        <f>[5]vysledky!A47</f>
        <v>DNF</v>
      </c>
      <c r="B47" t="str">
        <f>_xlfn.CONCAT([5]vysledky!D47," ",[5]vysledky!C47)</f>
        <v>Altman Petr</v>
      </c>
      <c r="C47" t="str">
        <f>IF([5]vysledky!H47="","",[5]vysledky!H47)</f>
        <v>TriSk CB</v>
      </c>
      <c r="D47" t="str">
        <f>[5]vysledky!F47</f>
        <v>1979</v>
      </c>
      <c r="E47">
        <f>[5]vysledky!B47</f>
        <v>33</v>
      </c>
      <c r="F47" s="10" t="str">
        <f>IF([5]vysledky!T47="Ano","*","")</f>
        <v>*</v>
      </c>
      <c r="G47" s="7" t="str">
        <f>LEFT([5]vysledky!G47,2)</f>
        <v>M4</v>
      </c>
      <c r="H47" s="7">
        <f t="shared" si="0"/>
        <v>1</v>
      </c>
      <c r="I47" t="str">
        <f>[5]vysledky!I47</f>
        <v>00:15:31,01</v>
      </c>
      <c r="J47" t="str">
        <f>MID([5]vysledky!J47,2,LEN([5]vysledky!J47)-2)</f>
        <v>21</v>
      </c>
      <c r="K47" t="str">
        <f>[5]vysledky!L47</f>
        <v>01:02:56,40</v>
      </c>
      <c r="L47" t="str">
        <f>MID([5]vysledky!M47,2,LEN([5]vysledky!M47)-2)</f>
        <v>44</v>
      </c>
      <c r="M47" s="144">
        <f>[5]vysledky!I47+[5]vysledky!K47+[5]vysledky!L47</f>
        <v>5.5612037037037029E-2</v>
      </c>
      <c r="N47">
        <f t="shared" si="1"/>
        <v>44</v>
      </c>
      <c r="O47" t="str">
        <f>[5]vysledky!O47</f>
        <v/>
      </c>
      <c r="P47" t="str">
        <f>MID([5]vysledky!P47,2,LEN([5]vysledky!P47)-2)</f>
        <v>43</v>
      </c>
      <c r="Q47" s="7" t="str">
        <f>[5]vysledky!Q47</f>
        <v/>
      </c>
    </row>
    <row r="48" spans="1:19" ht="12.75" customHeight="1">
      <c r="A48" s="7" t="str">
        <f>[5]vysledky!A48</f>
        <v>DNF</v>
      </c>
      <c r="B48" t="str">
        <f>_xlfn.CONCAT([5]vysledky!D48," ",[5]vysledky!C48)</f>
        <v>Zajíc Václav</v>
      </c>
      <c r="C48" t="str">
        <f>IF([5]vysledky!H48="","",[5]vysledky!H48)</f>
        <v>TriSK ČB</v>
      </c>
      <c r="D48" t="str">
        <f>[5]vysledky!F48</f>
        <v>1979</v>
      </c>
      <c r="E48">
        <f>[5]vysledky!B48</f>
        <v>34</v>
      </c>
      <c r="F48" s="10" t="str">
        <f>IF([5]vysledky!T48="Ano","*","")</f>
        <v>*</v>
      </c>
      <c r="G48" s="7" t="str">
        <f>LEFT([5]vysledky!G48,2)</f>
        <v>M4</v>
      </c>
      <c r="H48" s="7">
        <f t="shared" si="0"/>
        <v>1</v>
      </c>
      <c r="I48" t="str">
        <f>[5]vysledky!I48</f>
        <v>00:11:53,91</v>
      </c>
      <c r="J48" t="str">
        <f>MID([5]vysledky!J48,2,LEN([5]vysledky!J48)-2)</f>
        <v>3</v>
      </c>
      <c r="K48" t="str">
        <f>[5]vysledky!L48</f>
        <v>00:36:35,48</v>
      </c>
      <c r="L48" t="str">
        <f>MID([5]vysledky!M48,2,LEN([5]vysledky!M48)-2)</f>
        <v>3</v>
      </c>
      <c r="M48" s="144">
        <f>[5]vysledky!I48+[5]vysledky!K48+[5]vysledky!L48</f>
        <v>3.4124884259259254E-2</v>
      </c>
      <c r="N48">
        <f t="shared" si="1"/>
        <v>1</v>
      </c>
      <c r="O48" t="str">
        <f>[5]vysledky!O48</f>
        <v/>
      </c>
      <c r="P48" t="str">
        <f>MID([5]vysledky!P48,2,LEN([5]vysledky!P48)-2)</f>
        <v>44</v>
      </c>
      <c r="Q48" s="7" t="str">
        <f>[5]vysledky!Q48</f>
        <v/>
      </c>
    </row>
    <row r="49" spans="4:17" ht="12.75" customHeight="1">
      <c r="D49"/>
      <c r="F49" s="7"/>
      <c r="G49" s="7"/>
      <c r="H49" s="7"/>
      <c r="I49" s="118"/>
      <c r="J49"/>
      <c r="K49" s="118"/>
      <c r="L49"/>
      <c r="M49" s="118"/>
      <c r="N49"/>
      <c r="O49" s="118"/>
      <c r="P49"/>
      <c r="Q49" s="119"/>
    </row>
    <row r="50" spans="4:17" ht="12.75" customHeight="1">
      <c r="D50"/>
      <c r="F50" s="7"/>
      <c r="G50" s="7"/>
      <c r="H50" s="7"/>
      <c r="I50" s="118"/>
      <c r="J50"/>
      <c r="K50" s="118"/>
      <c r="L50"/>
      <c r="M50" s="118"/>
      <c r="N50"/>
      <c r="O50" s="118"/>
      <c r="P50"/>
      <c r="Q50" s="119"/>
    </row>
    <row r="51" spans="4:17" ht="12.75" customHeight="1">
      <c r="D51"/>
      <c r="F51" s="7"/>
      <c r="G51" s="7"/>
      <c r="H51" s="7"/>
      <c r="I51" s="118"/>
      <c r="J51"/>
      <c r="K51" s="118"/>
      <c r="L51"/>
      <c r="M51" s="118"/>
      <c r="N51"/>
      <c r="O51" s="118"/>
      <c r="P51"/>
      <c r="Q51" s="119"/>
    </row>
    <row r="52" spans="4:17" ht="12.75" customHeight="1">
      <c r="D52"/>
      <c r="F52" s="7"/>
      <c r="G52" s="7"/>
      <c r="H52" s="7"/>
      <c r="I52" s="118"/>
      <c r="J52"/>
      <c r="K52" s="118"/>
      <c r="L52"/>
      <c r="M52" s="118"/>
      <c r="N52"/>
      <c r="O52" s="118"/>
      <c r="P52"/>
      <c r="Q52" s="119"/>
    </row>
    <row r="53" spans="4:17" ht="12.75" customHeight="1">
      <c r="D53"/>
      <c r="F53" s="7"/>
      <c r="G53" s="7"/>
      <c r="H53" s="7"/>
      <c r="I53" s="118"/>
      <c r="J53"/>
      <c r="K53" s="118"/>
      <c r="L53"/>
      <c r="M53" s="118"/>
      <c r="N53"/>
      <c r="O53" s="118"/>
      <c r="P53"/>
      <c r="Q53" s="119"/>
    </row>
    <row r="54" spans="4:17" ht="12.75" customHeight="1">
      <c r="D54"/>
      <c r="F54" s="7"/>
      <c r="G54" s="7"/>
      <c r="H54" s="7"/>
      <c r="I54" s="118"/>
      <c r="J54"/>
      <c r="K54" s="118"/>
      <c r="L54"/>
      <c r="M54" s="118"/>
      <c r="N54"/>
      <c r="O54" s="118"/>
      <c r="P54"/>
      <c r="Q54" s="119"/>
    </row>
  </sheetData>
  <sheetProtection selectLockedCells="1" selectUnlockedCells="1"/>
  <mergeCells count="2">
    <mergeCell ref="A1:Q1"/>
    <mergeCell ref="A2:Q2"/>
  </mergeCells>
  <pageMargins left="0.78749999999999998" right="0.78749999999999998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S44"/>
  <sheetViews>
    <sheetView workbookViewId="0">
      <selection activeCell="A3" sqref="A3:IV3"/>
    </sheetView>
  </sheetViews>
  <sheetFormatPr defaultColWidth="8.81640625" defaultRowHeight="12.75" customHeight="1"/>
  <cols>
    <col min="1" max="1" width="4.26953125" style="7" customWidth="1"/>
    <col min="2" max="2" width="17.7265625" customWidth="1"/>
    <col min="3" max="3" width="19.1796875" customWidth="1"/>
    <col min="4" max="4" width="5.7265625" style="8" customWidth="1"/>
    <col min="5" max="5" width="4.26953125" customWidth="1"/>
    <col min="6" max="6" width="4.26953125" style="10" customWidth="1"/>
    <col min="7" max="7" width="4.26953125" style="11" customWidth="1"/>
    <col min="8" max="8" width="3.7265625" style="10" customWidth="1"/>
    <col min="9" max="9" width="9.1796875" customWidth="1"/>
    <col min="10" max="10" width="3.7265625" style="9" customWidth="1"/>
    <col min="11" max="11" width="8.7265625" customWidth="1"/>
    <col min="12" max="12" width="3.7265625" style="9" customWidth="1"/>
    <col min="13" max="13" width="8.7265625" customWidth="1"/>
    <col min="14" max="14" width="3.7265625" style="9" customWidth="1"/>
    <col min="15" max="15" width="8.7265625" customWidth="1"/>
    <col min="16" max="16" width="3.7265625" style="9" customWidth="1"/>
    <col min="17" max="17" width="8.7265625" style="11" customWidth="1"/>
    <col min="18" max="19" width="4.26953125" style="8" customWidth="1"/>
  </cols>
  <sheetData>
    <row r="1" spans="1:19" ht="15" customHeight="1">
      <c r="A1" s="181" t="s">
        <v>192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4.25" customHeight="1">
      <c r="A2" s="181" t="s">
        <v>193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2" customHeight="1">
      <c r="A3" s="12"/>
      <c r="D3"/>
      <c r="G3" s="12"/>
      <c r="H3" s="12"/>
      <c r="J3"/>
      <c r="L3"/>
      <c r="N3"/>
      <c r="P3"/>
      <c r="Q3" s="1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0" t="s">
        <v>102</v>
      </c>
      <c r="G4" s="12" t="s">
        <v>4</v>
      </c>
      <c r="H4" s="12" t="s">
        <v>5</v>
      </c>
      <c r="I4" s="12" t="s">
        <v>103</v>
      </c>
      <c r="J4" s="12" t="s">
        <v>5</v>
      </c>
      <c r="K4" s="12" t="s">
        <v>104</v>
      </c>
      <c r="L4" s="12" t="s">
        <v>5</v>
      </c>
      <c r="M4" s="12" t="s">
        <v>105</v>
      </c>
      <c r="N4" s="12" t="s">
        <v>5</v>
      </c>
      <c r="O4" s="12" t="s">
        <v>106</v>
      </c>
      <c r="P4" s="12" t="s">
        <v>5</v>
      </c>
      <c r="Q4" s="12" t="s">
        <v>107</v>
      </c>
      <c r="R4" s="7" t="s">
        <v>6</v>
      </c>
      <c r="S4" s="7" t="s">
        <v>7</v>
      </c>
    </row>
    <row r="5" spans="1:19" ht="12.75" customHeight="1">
      <c r="A5" s="7">
        <v>1</v>
      </c>
      <c r="B5" t="s">
        <v>30</v>
      </c>
      <c r="C5" t="s">
        <v>59</v>
      </c>
      <c r="D5">
        <v>1998</v>
      </c>
      <c r="E5">
        <v>3</v>
      </c>
      <c r="F5" s="10" t="s">
        <v>109</v>
      </c>
      <c r="G5" s="7" t="s">
        <v>47</v>
      </c>
      <c r="H5" s="7">
        <v>1</v>
      </c>
      <c r="I5" s="118">
        <v>9.7222222222222224E-3</v>
      </c>
      <c r="J5">
        <v>2</v>
      </c>
      <c r="K5" s="118">
        <v>3.8090277777777778E-2</v>
      </c>
      <c r="L5">
        <v>4</v>
      </c>
      <c r="M5" s="118">
        <v>4.7812500000000001E-2</v>
      </c>
      <c r="N5">
        <v>1</v>
      </c>
      <c r="O5" s="118">
        <v>1.4745370370370372E-2</v>
      </c>
      <c r="P5">
        <v>4</v>
      </c>
      <c r="Q5" s="119">
        <v>6.2557870370370375E-2</v>
      </c>
      <c r="R5" s="8">
        <v>50</v>
      </c>
      <c r="S5" s="8">
        <v>100</v>
      </c>
    </row>
    <row r="6" spans="1:19" ht="12.75" customHeight="1">
      <c r="A6" s="7">
        <v>2</v>
      </c>
      <c r="B6" t="s">
        <v>61</v>
      </c>
      <c r="C6" t="s">
        <v>39</v>
      </c>
      <c r="D6">
        <v>1982</v>
      </c>
      <c r="E6">
        <v>192</v>
      </c>
      <c r="F6" s="10" t="s">
        <v>109</v>
      </c>
      <c r="G6" s="7" t="s">
        <v>24</v>
      </c>
      <c r="H6" s="7">
        <v>1</v>
      </c>
      <c r="I6" s="118">
        <v>1.0497685185185186E-2</v>
      </c>
      <c r="J6">
        <v>6</v>
      </c>
      <c r="K6" s="118">
        <v>4.0057870370370369E-2</v>
      </c>
      <c r="L6">
        <v>9</v>
      </c>
      <c r="M6" s="118">
        <v>5.0555555555555555E-2</v>
      </c>
      <c r="N6">
        <v>4</v>
      </c>
      <c r="O6" s="118">
        <v>1.3553240740740741E-2</v>
      </c>
      <c r="P6">
        <v>1</v>
      </c>
      <c r="Q6" s="119">
        <v>6.4108796296296303E-2</v>
      </c>
      <c r="R6" s="8">
        <v>50</v>
      </c>
      <c r="S6" s="8">
        <v>96</v>
      </c>
    </row>
    <row r="7" spans="1:19" ht="12.75" customHeight="1">
      <c r="A7" s="7">
        <v>3</v>
      </c>
      <c r="B7" t="s">
        <v>52</v>
      </c>
      <c r="C7" t="s">
        <v>39</v>
      </c>
      <c r="D7">
        <v>1991</v>
      </c>
      <c r="E7">
        <v>184</v>
      </c>
      <c r="F7" s="10" t="s">
        <v>109</v>
      </c>
      <c r="G7" s="7" t="s">
        <v>47</v>
      </c>
      <c r="H7" s="7">
        <v>2</v>
      </c>
      <c r="I7" s="118">
        <v>1.0671296296296297E-2</v>
      </c>
      <c r="J7">
        <v>8</v>
      </c>
      <c r="K7" s="118">
        <v>3.8738425925925926E-2</v>
      </c>
      <c r="L7">
        <v>5</v>
      </c>
      <c r="M7" s="118">
        <v>4.9409722222222223E-2</v>
      </c>
      <c r="N7">
        <v>3</v>
      </c>
      <c r="O7" s="118">
        <v>1.4733796296296295E-2</v>
      </c>
      <c r="P7">
        <v>3</v>
      </c>
      <c r="Q7" s="119">
        <v>6.4143518518518516E-2</v>
      </c>
      <c r="R7" s="8">
        <v>46</v>
      </c>
      <c r="S7" s="8">
        <v>93</v>
      </c>
    </row>
    <row r="8" spans="1:19" ht="12.75" customHeight="1">
      <c r="A8" s="7">
        <v>4</v>
      </c>
      <c r="B8" t="s">
        <v>51</v>
      </c>
      <c r="C8" t="s">
        <v>59</v>
      </c>
      <c r="D8">
        <v>1976</v>
      </c>
      <c r="E8">
        <v>27</v>
      </c>
      <c r="F8" s="10" t="s">
        <v>109</v>
      </c>
      <c r="G8" s="7" t="s">
        <v>29</v>
      </c>
      <c r="H8" s="7">
        <v>1</v>
      </c>
      <c r="I8" s="118">
        <v>1.1574074074074075E-2</v>
      </c>
      <c r="J8">
        <v>12</v>
      </c>
      <c r="K8" s="118">
        <v>3.7789351851851852E-2</v>
      </c>
      <c r="L8">
        <v>1</v>
      </c>
      <c r="M8" s="118">
        <v>4.9363425925925929E-2</v>
      </c>
      <c r="N8">
        <v>2</v>
      </c>
      <c r="O8" s="118">
        <v>1.5601851851851851E-2</v>
      </c>
      <c r="P8">
        <v>6</v>
      </c>
      <c r="Q8" s="119">
        <v>6.4965277777777775E-2</v>
      </c>
      <c r="R8" s="8">
        <v>50</v>
      </c>
      <c r="S8" s="8">
        <v>91</v>
      </c>
    </row>
    <row r="9" spans="1:19" ht="12.75" customHeight="1">
      <c r="A9" s="7">
        <v>5</v>
      </c>
      <c r="B9" t="s">
        <v>64</v>
      </c>
      <c r="C9" t="s">
        <v>39</v>
      </c>
      <c r="D9">
        <v>1978</v>
      </c>
      <c r="E9">
        <v>22</v>
      </c>
      <c r="F9" s="10" t="s">
        <v>109</v>
      </c>
      <c r="G9" s="7" t="s">
        <v>29</v>
      </c>
      <c r="H9" s="7">
        <v>2</v>
      </c>
      <c r="I9" s="118">
        <v>1.2615740740740742E-2</v>
      </c>
      <c r="J9">
        <v>19</v>
      </c>
      <c r="K9" s="118">
        <v>3.8078703703703705E-2</v>
      </c>
      <c r="L9">
        <v>3</v>
      </c>
      <c r="M9" s="118">
        <v>5.0694444444444452E-2</v>
      </c>
      <c r="N9">
        <v>5</v>
      </c>
      <c r="O9" s="118">
        <v>1.4456018518518519E-2</v>
      </c>
      <c r="P9">
        <v>2</v>
      </c>
      <c r="Q9" s="119">
        <v>6.5150462962962966E-2</v>
      </c>
      <c r="R9" s="8">
        <v>46</v>
      </c>
      <c r="S9" s="8">
        <v>90</v>
      </c>
    </row>
    <row r="10" spans="1:19" ht="12.75" customHeight="1">
      <c r="A10" s="7">
        <v>6</v>
      </c>
      <c r="B10" t="s">
        <v>43</v>
      </c>
      <c r="C10" t="s">
        <v>59</v>
      </c>
      <c r="D10">
        <v>2000</v>
      </c>
      <c r="E10">
        <v>102</v>
      </c>
      <c r="F10" s="10" t="s">
        <v>109</v>
      </c>
      <c r="G10" s="7" t="s">
        <v>32</v>
      </c>
      <c r="H10" s="7">
        <v>1</v>
      </c>
      <c r="I10" s="118">
        <v>9.2361111111111116E-3</v>
      </c>
      <c r="J10">
        <v>1</v>
      </c>
      <c r="K10" s="118">
        <v>4.1493055555555554E-2</v>
      </c>
      <c r="L10">
        <v>11</v>
      </c>
      <c r="M10" s="118">
        <v>5.0729166666666665E-2</v>
      </c>
      <c r="N10">
        <v>6</v>
      </c>
      <c r="O10" s="118">
        <v>1.6689814814814817E-2</v>
      </c>
      <c r="P10">
        <v>13</v>
      </c>
      <c r="Q10" s="119">
        <v>6.7418981481481483E-2</v>
      </c>
      <c r="R10" s="8">
        <v>50</v>
      </c>
      <c r="S10" s="8">
        <v>89</v>
      </c>
    </row>
    <row r="11" spans="1:19" ht="12.75" customHeight="1">
      <c r="A11" s="7">
        <v>7</v>
      </c>
      <c r="B11" t="s">
        <v>152</v>
      </c>
      <c r="C11" t="s">
        <v>26</v>
      </c>
      <c r="D11">
        <v>1962</v>
      </c>
      <c r="E11">
        <v>16</v>
      </c>
      <c r="F11" s="10" t="s">
        <v>109</v>
      </c>
      <c r="G11" s="7" t="s">
        <v>50</v>
      </c>
      <c r="H11" s="7">
        <v>1</v>
      </c>
      <c r="I11" s="118">
        <v>1.2789351851851852E-2</v>
      </c>
      <c r="J11">
        <v>22</v>
      </c>
      <c r="K11" s="118">
        <v>3.8078703703703705E-2</v>
      </c>
      <c r="L11">
        <v>2</v>
      </c>
      <c r="M11" s="118">
        <v>5.0868055555555548E-2</v>
      </c>
      <c r="N11">
        <v>7</v>
      </c>
      <c r="O11" s="118">
        <v>1.6701388888888887E-2</v>
      </c>
      <c r="P11">
        <v>14</v>
      </c>
      <c r="Q11" s="119">
        <v>6.7569444444444446E-2</v>
      </c>
      <c r="R11" s="8">
        <v>50</v>
      </c>
      <c r="S11" s="8">
        <v>88</v>
      </c>
    </row>
    <row r="12" spans="1:19" ht="12.75" customHeight="1">
      <c r="A12" s="7">
        <v>8</v>
      </c>
      <c r="B12" t="s">
        <v>98</v>
      </c>
      <c r="C12" t="s">
        <v>65</v>
      </c>
      <c r="D12">
        <v>1990</v>
      </c>
      <c r="E12">
        <v>28</v>
      </c>
      <c r="F12" s="10" t="s">
        <v>109</v>
      </c>
      <c r="G12" s="7" t="s">
        <v>47</v>
      </c>
      <c r="H12" s="7">
        <v>3</v>
      </c>
      <c r="I12" s="118">
        <v>1.1666666666666667E-2</v>
      </c>
      <c r="J12">
        <v>13</v>
      </c>
      <c r="K12" s="118">
        <v>4.0173611111111111E-2</v>
      </c>
      <c r="L12">
        <v>10</v>
      </c>
      <c r="M12" s="118">
        <v>5.1840277777777777E-2</v>
      </c>
      <c r="N12">
        <v>10</v>
      </c>
      <c r="O12" s="118">
        <v>1.6076388888888887E-2</v>
      </c>
      <c r="P12">
        <v>8</v>
      </c>
      <c r="Q12" s="119">
        <v>6.7916666666666667E-2</v>
      </c>
      <c r="R12" s="8">
        <v>43</v>
      </c>
      <c r="S12" s="8">
        <v>87</v>
      </c>
    </row>
    <row r="13" spans="1:19" ht="12.75" customHeight="1">
      <c r="A13" s="7">
        <v>9</v>
      </c>
      <c r="B13" t="s">
        <v>174</v>
      </c>
      <c r="C13" t="s">
        <v>175</v>
      </c>
      <c r="D13">
        <v>1975</v>
      </c>
      <c r="E13">
        <v>191</v>
      </c>
      <c r="F13" s="10" t="s">
        <v>109</v>
      </c>
      <c r="G13" s="7" t="s">
        <v>29</v>
      </c>
      <c r="H13" s="7">
        <v>3</v>
      </c>
      <c r="I13" s="118">
        <v>1.2604166666666666E-2</v>
      </c>
      <c r="J13">
        <v>18</v>
      </c>
      <c r="K13" s="118">
        <v>3.9143518518518515E-2</v>
      </c>
      <c r="L13">
        <v>6</v>
      </c>
      <c r="M13" s="118">
        <v>5.1747685185185188E-2</v>
      </c>
      <c r="N13">
        <v>8</v>
      </c>
      <c r="O13" s="118">
        <v>1.6458333333333332E-2</v>
      </c>
      <c r="P13">
        <v>9</v>
      </c>
      <c r="Q13" s="119">
        <v>6.8206018518518527E-2</v>
      </c>
      <c r="R13" s="8">
        <v>43</v>
      </c>
      <c r="S13" s="8">
        <v>86</v>
      </c>
    </row>
    <row r="14" spans="1:19" ht="12.75" customHeight="1">
      <c r="A14" s="7">
        <v>10</v>
      </c>
      <c r="B14" t="s">
        <v>49</v>
      </c>
      <c r="C14" t="s">
        <v>108</v>
      </c>
      <c r="D14">
        <v>1961</v>
      </c>
      <c r="E14">
        <v>61</v>
      </c>
      <c r="F14" s="10" t="s">
        <v>109</v>
      </c>
      <c r="G14" s="7" t="s">
        <v>50</v>
      </c>
      <c r="H14" s="7">
        <v>2</v>
      </c>
      <c r="I14" s="118">
        <v>1.1793981481481482E-2</v>
      </c>
      <c r="J14">
        <v>14</v>
      </c>
      <c r="K14" s="118">
        <v>4.1597222222222223E-2</v>
      </c>
      <c r="L14">
        <v>12</v>
      </c>
      <c r="M14" s="118">
        <v>5.3391203703703705E-2</v>
      </c>
      <c r="N14">
        <v>13</v>
      </c>
      <c r="O14" s="118">
        <v>1.5590277777777778E-2</v>
      </c>
      <c r="P14">
        <v>5</v>
      </c>
      <c r="Q14" s="119">
        <v>6.8981481481481477E-2</v>
      </c>
      <c r="R14" s="8">
        <v>46</v>
      </c>
      <c r="S14" s="8">
        <v>85</v>
      </c>
    </row>
    <row r="15" spans="1:19" ht="12.75" customHeight="1">
      <c r="A15" s="7">
        <v>11</v>
      </c>
      <c r="B15" t="s">
        <v>46</v>
      </c>
      <c r="C15" t="s">
        <v>59</v>
      </c>
      <c r="D15">
        <v>1980</v>
      </c>
      <c r="E15">
        <v>69</v>
      </c>
      <c r="F15" s="10" t="s">
        <v>109</v>
      </c>
      <c r="G15" s="7" t="s">
        <v>24</v>
      </c>
      <c r="H15" s="7">
        <v>2</v>
      </c>
      <c r="I15" s="118">
        <v>9.8495370370370369E-3</v>
      </c>
      <c r="J15">
        <v>4</v>
      </c>
      <c r="K15" s="118">
        <v>4.3460648148148151E-2</v>
      </c>
      <c r="L15">
        <v>16</v>
      </c>
      <c r="M15" s="118">
        <v>5.3310185185185183E-2</v>
      </c>
      <c r="N15">
        <v>12</v>
      </c>
      <c r="O15" s="118">
        <v>1.6041666666666666E-2</v>
      </c>
      <c r="P15">
        <v>7</v>
      </c>
      <c r="Q15" s="119">
        <v>6.9351851851851845E-2</v>
      </c>
      <c r="R15" s="8">
        <v>46</v>
      </c>
      <c r="S15" s="8">
        <v>84</v>
      </c>
    </row>
    <row r="16" spans="1:19" ht="12.75" customHeight="1">
      <c r="A16" s="7">
        <v>12</v>
      </c>
      <c r="B16" t="s">
        <v>148</v>
      </c>
      <c r="C16" t="s">
        <v>176</v>
      </c>
      <c r="D16">
        <v>1993</v>
      </c>
      <c r="E16">
        <v>300</v>
      </c>
      <c r="F16" s="10" t="s">
        <v>109</v>
      </c>
      <c r="G16" s="7" t="s">
        <v>42</v>
      </c>
      <c r="H16" s="7">
        <v>1</v>
      </c>
      <c r="I16" s="118">
        <v>9.8263888888888897E-3</v>
      </c>
      <c r="J16">
        <v>3</v>
      </c>
      <c r="K16" s="118">
        <v>4.2743055555555555E-2</v>
      </c>
      <c r="L16">
        <v>13</v>
      </c>
      <c r="M16" s="118">
        <v>5.2569444444444446E-2</v>
      </c>
      <c r="N16">
        <v>11</v>
      </c>
      <c r="O16" s="118">
        <v>1.7013888888888887E-2</v>
      </c>
      <c r="P16">
        <v>16</v>
      </c>
      <c r="Q16" s="119">
        <v>6.958333333333333E-2</v>
      </c>
      <c r="R16" s="8">
        <v>50</v>
      </c>
      <c r="S16" s="8">
        <v>100</v>
      </c>
    </row>
    <row r="17" spans="1:19" ht="12.75" customHeight="1">
      <c r="A17" s="7">
        <v>13</v>
      </c>
      <c r="B17" t="s">
        <v>38</v>
      </c>
      <c r="C17" t="s">
        <v>34</v>
      </c>
      <c r="D17">
        <v>1974</v>
      </c>
      <c r="E17">
        <v>4</v>
      </c>
      <c r="F17" s="10" t="s">
        <v>109</v>
      </c>
      <c r="G17" s="7" t="s">
        <v>29</v>
      </c>
      <c r="H17" s="7">
        <v>4</v>
      </c>
      <c r="I17" s="118">
        <v>1.2326388888888888E-2</v>
      </c>
      <c r="J17">
        <v>16</v>
      </c>
      <c r="K17" s="118">
        <v>3.9479166666666669E-2</v>
      </c>
      <c r="L17">
        <v>8</v>
      </c>
      <c r="M17" s="118">
        <v>5.1805555555555556E-2</v>
      </c>
      <c r="N17">
        <v>9</v>
      </c>
      <c r="O17" s="118">
        <v>1.7928240740740741E-2</v>
      </c>
      <c r="P17">
        <v>24</v>
      </c>
      <c r="Q17" s="119">
        <v>6.9733796296296294E-2</v>
      </c>
      <c r="R17" s="8">
        <v>41</v>
      </c>
      <c r="S17" s="8">
        <v>83</v>
      </c>
    </row>
    <row r="18" spans="1:19" ht="12.75" customHeight="1">
      <c r="A18" s="7">
        <v>14</v>
      </c>
      <c r="B18" t="s">
        <v>66</v>
      </c>
      <c r="C18" t="s">
        <v>39</v>
      </c>
      <c r="D18">
        <v>1997</v>
      </c>
      <c r="E18">
        <v>310</v>
      </c>
      <c r="F18" s="10" t="s">
        <v>109</v>
      </c>
      <c r="G18" s="7" t="s">
        <v>42</v>
      </c>
      <c r="H18" s="7">
        <v>2</v>
      </c>
      <c r="I18" s="118">
        <v>1.0532407407407407E-2</v>
      </c>
      <c r="J18">
        <v>7</v>
      </c>
      <c r="K18" s="118">
        <v>4.3078703703703702E-2</v>
      </c>
      <c r="L18">
        <v>15</v>
      </c>
      <c r="M18" s="118">
        <v>5.3611111111111109E-2</v>
      </c>
      <c r="N18">
        <v>14</v>
      </c>
      <c r="O18" s="118">
        <v>1.7210648148148149E-2</v>
      </c>
      <c r="P18">
        <v>18</v>
      </c>
      <c r="Q18" s="119">
        <v>7.0821759259259265E-2</v>
      </c>
      <c r="R18" s="8">
        <v>46</v>
      </c>
      <c r="S18" s="8">
        <v>96</v>
      </c>
    </row>
    <row r="19" spans="1:19" ht="12.75" customHeight="1">
      <c r="A19" s="7">
        <v>15</v>
      </c>
      <c r="B19" t="s">
        <v>60</v>
      </c>
      <c r="C19" t="s">
        <v>31</v>
      </c>
      <c r="D19">
        <v>2000</v>
      </c>
      <c r="E19">
        <v>302</v>
      </c>
      <c r="F19" s="10" t="s">
        <v>109</v>
      </c>
      <c r="G19" s="7" t="s">
        <v>40</v>
      </c>
      <c r="H19" s="7">
        <v>1</v>
      </c>
      <c r="I19" s="118">
        <v>1.0694444444444444E-2</v>
      </c>
      <c r="J19">
        <v>9</v>
      </c>
      <c r="K19" s="118">
        <v>4.3506944444444445E-2</v>
      </c>
      <c r="L19">
        <v>17</v>
      </c>
      <c r="M19" s="118">
        <v>5.4201388888888889E-2</v>
      </c>
      <c r="N19">
        <v>15</v>
      </c>
      <c r="O19" s="118">
        <v>1.7256944444444446E-2</v>
      </c>
      <c r="P19">
        <v>19</v>
      </c>
      <c r="Q19" s="119">
        <v>7.1458333333333332E-2</v>
      </c>
      <c r="R19" s="8">
        <v>50</v>
      </c>
      <c r="S19" s="8">
        <v>93</v>
      </c>
    </row>
    <row r="20" spans="1:19" ht="12.75" customHeight="1">
      <c r="A20" s="7">
        <v>16</v>
      </c>
      <c r="B20" t="s">
        <v>25</v>
      </c>
      <c r="C20" t="s">
        <v>176</v>
      </c>
      <c r="D20">
        <v>1969</v>
      </c>
      <c r="E20">
        <v>301</v>
      </c>
      <c r="F20" s="10" t="s">
        <v>109</v>
      </c>
      <c r="G20" s="7" t="s">
        <v>45</v>
      </c>
      <c r="H20" s="7">
        <v>1</v>
      </c>
      <c r="I20" s="118">
        <v>1.2777777777777777E-2</v>
      </c>
      <c r="J20">
        <v>21</v>
      </c>
      <c r="K20" s="118">
        <v>4.2766203703703702E-2</v>
      </c>
      <c r="L20">
        <v>14</v>
      </c>
      <c r="M20" s="118">
        <v>5.5543981481481486E-2</v>
      </c>
      <c r="N20">
        <v>16</v>
      </c>
      <c r="O20" s="118">
        <v>1.653935185185185E-2</v>
      </c>
      <c r="P20">
        <v>10</v>
      </c>
      <c r="Q20" s="119">
        <v>7.2083333333333333E-2</v>
      </c>
      <c r="R20" s="8">
        <v>50</v>
      </c>
      <c r="S20" s="8">
        <v>91</v>
      </c>
    </row>
    <row r="21" spans="1:19" ht="12.75" customHeight="1">
      <c r="A21" s="7">
        <v>17</v>
      </c>
      <c r="B21" t="s">
        <v>75</v>
      </c>
      <c r="C21" t="s">
        <v>76</v>
      </c>
      <c r="D21">
        <v>1984</v>
      </c>
      <c r="E21">
        <v>141</v>
      </c>
      <c r="F21" s="10" t="s">
        <v>109</v>
      </c>
      <c r="G21" s="7" t="s">
        <v>24</v>
      </c>
      <c r="H21" s="7">
        <v>3</v>
      </c>
      <c r="I21" s="118">
        <v>1.269675925925926E-2</v>
      </c>
      <c r="J21">
        <v>20</v>
      </c>
      <c r="K21" s="118">
        <v>4.3912037037037034E-2</v>
      </c>
      <c r="L21">
        <v>18</v>
      </c>
      <c r="M21" s="118">
        <v>5.6608796296296303E-2</v>
      </c>
      <c r="N21">
        <v>19</v>
      </c>
      <c r="O21" s="118">
        <v>1.653935185185185E-2</v>
      </c>
      <c r="P21">
        <v>11</v>
      </c>
      <c r="Q21" s="119">
        <v>7.3148148148148143E-2</v>
      </c>
      <c r="R21" s="8">
        <v>43</v>
      </c>
      <c r="S21" s="8">
        <v>82</v>
      </c>
    </row>
    <row r="22" spans="1:19" ht="12.75" customHeight="1">
      <c r="A22" s="7">
        <v>18</v>
      </c>
      <c r="B22" t="s">
        <v>84</v>
      </c>
      <c r="C22" t="s">
        <v>146</v>
      </c>
      <c r="D22">
        <v>1979</v>
      </c>
      <c r="E22">
        <v>104</v>
      </c>
      <c r="F22" s="10" t="s">
        <v>109</v>
      </c>
      <c r="G22" s="7" t="s">
        <v>29</v>
      </c>
      <c r="H22" s="7">
        <v>5</v>
      </c>
      <c r="I22" s="118">
        <v>1.6354166666666666E-2</v>
      </c>
      <c r="J22">
        <v>39</v>
      </c>
      <c r="K22" s="118">
        <v>3.9456018518518522E-2</v>
      </c>
      <c r="L22">
        <v>7</v>
      </c>
      <c r="M22" s="118">
        <v>5.5810185185185185E-2</v>
      </c>
      <c r="N22">
        <v>18</v>
      </c>
      <c r="O22" s="118">
        <v>1.7743055555555557E-2</v>
      </c>
      <c r="P22">
        <v>23</v>
      </c>
      <c r="Q22" s="119">
        <v>7.3553240740740738E-2</v>
      </c>
      <c r="R22" s="8">
        <v>40</v>
      </c>
      <c r="S22" s="8">
        <v>81</v>
      </c>
    </row>
    <row r="23" spans="1:19" ht="12.75" customHeight="1">
      <c r="A23" s="7">
        <v>19</v>
      </c>
      <c r="B23" t="s">
        <v>78</v>
      </c>
      <c r="C23" t="s">
        <v>34</v>
      </c>
      <c r="D23">
        <v>1980</v>
      </c>
      <c r="E23">
        <v>327</v>
      </c>
      <c r="F23" s="10" t="s">
        <v>109</v>
      </c>
      <c r="G23" s="7" t="s">
        <v>35</v>
      </c>
      <c r="H23" s="7">
        <v>1</v>
      </c>
      <c r="I23" s="118">
        <v>9.9884259259259266E-3</v>
      </c>
      <c r="J23">
        <v>5</v>
      </c>
      <c r="K23" s="118">
        <v>4.5601851851851859E-2</v>
      </c>
      <c r="L23">
        <v>22</v>
      </c>
      <c r="M23" s="118">
        <v>5.559027777777778E-2</v>
      </c>
      <c r="N23">
        <v>17</v>
      </c>
      <c r="O23" s="118">
        <v>1.9456018518518518E-2</v>
      </c>
      <c r="P23">
        <v>28</v>
      </c>
      <c r="Q23" s="119">
        <v>7.5046296296296292E-2</v>
      </c>
      <c r="R23" s="8">
        <v>50</v>
      </c>
      <c r="S23" s="8">
        <v>90</v>
      </c>
    </row>
    <row r="24" spans="1:19" ht="12.75" customHeight="1">
      <c r="A24" s="7">
        <v>20</v>
      </c>
      <c r="B24" t="s">
        <v>56</v>
      </c>
      <c r="C24" t="s">
        <v>39</v>
      </c>
      <c r="D24">
        <v>1961</v>
      </c>
      <c r="E24">
        <v>36</v>
      </c>
      <c r="F24" s="10" t="s">
        <v>109</v>
      </c>
      <c r="G24" s="7" t="s">
        <v>50</v>
      </c>
      <c r="H24" s="7">
        <v>3</v>
      </c>
      <c r="I24" s="118">
        <v>1.3182870370370371E-2</v>
      </c>
      <c r="J24">
        <v>24</v>
      </c>
      <c r="K24" s="118">
        <v>4.5289351851851851E-2</v>
      </c>
      <c r="L24">
        <v>19</v>
      </c>
      <c r="M24" s="118">
        <v>5.8472222222222224E-2</v>
      </c>
      <c r="N24">
        <v>21</v>
      </c>
      <c r="O24" s="118">
        <v>1.6782407407407409E-2</v>
      </c>
      <c r="P24">
        <v>15</v>
      </c>
      <c r="Q24" s="119">
        <v>7.525462962962963E-2</v>
      </c>
      <c r="R24" s="8">
        <v>43</v>
      </c>
      <c r="S24" s="8">
        <v>80</v>
      </c>
    </row>
    <row r="25" spans="1:19" ht="12.75" customHeight="1">
      <c r="A25" s="7">
        <v>21</v>
      </c>
      <c r="B25" t="s">
        <v>55</v>
      </c>
      <c r="C25" t="s">
        <v>59</v>
      </c>
      <c r="D25">
        <v>1962</v>
      </c>
      <c r="E25">
        <v>40</v>
      </c>
      <c r="F25" s="10" t="s">
        <v>109</v>
      </c>
      <c r="G25" s="7" t="s">
        <v>50</v>
      </c>
      <c r="H25" s="7">
        <v>4</v>
      </c>
      <c r="I25" s="118">
        <v>1.2175925925925929E-2</v>
      </c>
      <c r="J25">
        <v>15</v>
      </c>
      <c r="K25" s="118">
        <v>4.5520833333333337E-2</v>
      </c>
      <c r="L25">
        <v>21</v>
      </c>
      <c r="M25" s="118">
        <v>5.769675925925926E-2</v>
      </c>
      <c r="N25">
        <v>20</v>
      </c>
      <c r="O25" s="118">
        <v>1.834490740740741E-2</v>
      </c>
      <c r="P25">
        <v>25</v>
      </c>
      <c r="Q25" s="119">
        <v>7.604166666666666E-2</v>
      </c>
      <c r="R25" s="8">
        <v>41</v>
      </c>
      <c r="S25" s="8">
        <v>79</v>
      </c>
    </row>
    <row r="26" spans="1:19" ht="12.75" customHeight="1">
      <c r="A26" s="7">
        <v>22</v>
      </c>
      <c r="B26" t="s">
        <v>169</v>
      </c>
      <c r="C26" t="s">
        <v>177</v>
      </c>
      <c r="D26">
        <v>1979</v>
      </c>
      <c r="E26">
        <v>60</v>
      </c>
      <c r="F26" s="10" t="s">
        <v>109</v>
      </c>
      <c r="G26" s="7" t="s">
        <v>29</v>
      </c>
      <c r="H26" s="7">
        <v>6</v>
      </c>
      <c r="I26" s="118">
        <v>1.1481481481481483E-2</v>
      </c>
      <c r="J26">
        <v>11</v>
      </c>
      <c r="K26" s="118">
        <v>4.8148148148148141E-2</v>
      </c>
      <c r="L26">
        <v>28</v>
      </c>
      <c r="M26" s="118">
        <v>5.9629629629629623E-2</v>
      </c>
      <c r="N26">
        <v>24</v>
      </c>
      <c r="O26" s="118">
        <v>1.6620370370370372E-2</v>
      </c>
      <c r="P26">
        <v>12</v>
      </c>
      <c r="Q26" s="119">
        <v>7.6249999999999998E-2</v>
      </c>
      <c r="R26" s="8">
        <v>39</v>
      </c>
      <c r="S26" s="8">
        <v>78</v>
      </c>
    </row>
    <row r="27" spans="1:19" ht="12.75" customHeight="1">
      <c r="A27" s="7">
        <v>23</v>
      </c>
      <c r="B27" t="s">
        <v>41</v>
      </c>
      <c r="C27" t="s">
        <v>26</v>
      </c>
      <c r="D27">
        <v>1989</v>
      </c>
      <c r="E27">
        <v>326</v>
      </c>
      <c r="F27" s="10" t="s">
        <v>109</v>
      </c>
      <c r="G27" s="7" t="s">
        <v>35</v>
      </c>
      <c r="H27" s="7">
        <v>2</v>
      </c>
      <c r="I27" s="118">
        <v>1.2465277777777777E-2</v>
      </c>
      <c r="J27">
        <v>17</v>
      </c>
      <c r="K27" s="118">
        <v>4.6828703703703706E-2</v>
      </c>
      <c r="L27">
        <v>25</v>
      </c>
      <c r="M27" s="118">
        <v>5.9293981481481482E-2</v>
      </c>
      <c r="N27">
        <v>22</v>
      </c>
      <c r="O27" s="118">
        <v>1.7025462962962961E-2</v>
      </c>
      <c r="P27">
        <v>17</v>
      </c>
      <c r="Q27" s="119">
        <v>7.631944444444444E-2</v>
      </c>
      <c r="R27" s="8">
        <v>46</v>
      </c>
      <c r="S27" s="8">
        <v>89</v>
      </c>
    </row>
    <row r="28" spans="1:19" ht="12.75" customHeight="1">
      <c r="A28" s="7">
        <v>24</v>
      </c>
      <c r="B28" t="s">
        <v>140</v>
      </c>
      <c r="C28" t="s">
        <v>141</v>
      </c>
      <c r="D28">
        <v>1980</v>
      </c>
      <c r="E28">
        <v>29</v>
      </c>
      <c r="F28" s="10" t="s">
        <v>109</v>
      </c>
      <c r="G28" s="7" t="s">
        <v>24</v>
      </c>
      <c r="H28" s="7">
        <v>4</v>
      </c>
      <c r="I28" s="118">
        <v>1.3796296296296298E-2</v>
      </c>
      <c r="J28">
        <v>30</v>
      </c>
      <c r="K28" s="118">
        <v>4.5636574074074072E-2</v>
      </c>
      <c r="L28">
        <v>23</v>
      </c>
      <c r="M28" s="118">
        <v>5.9432870370370372E-2</v>
      </c>
      <c r="N28">
        <v>23</v>
      </c>
      <c r="O28" s="118">
        <v>1.877314814814815E-2</v>
      </c>
      <c r="P28">
        <v>27</v>
      </c>
      <c r="Q28" s="119">
        <v>7.8206018518518508E-2</v>
      </c>
      <c r="R28" s="8">
        <v>41</v>
      </c>
      <c r="S28" s="8">
        <v>77</v>
      </c>
    </row>
    <row r="29" spans="1:19" ht="12.75" customHeight="1">
      <c r="A29" s="7">
        <v>25</v>
      </c>
      <c r="B29" t="s">
        <v>139</v>
      </c>
      <c r="C29" t="s">
        <v>39</v>
      </c>
      <c r="D29">
        <v>1982</v>
      </c>
      <c r="E29">
        <v>314</v>
      </c>
      <c r="F29" s="10" t="s">
        <v>109</v>
      </c>
      <c r="G29" s="7" t="s">
        <v>35</v>
      </c>
      <c r="H29" s="7">
        <v>3</v>
      </c>
      <c r="I29" s="118">
        <v>1.3993055555555555E-2</v>
      </c>
      <c r="J29">
        <v>31</v>
      </c>
      <c r="K29" s="118">
        <v>4.8958333333333333E-2</v>
      </c>
      <c r="L29">
        <v>29</v>
      </c>
      <c r="M29" s="118">
        <v>6.295138888888889E-2</v>
      </c>
      <c r="N29">
        <v>29</v>
      </c>
      <c r="O29" s="118">
        <v>1.744212962962963E-2</v>
      </c>
      <c r="P29">
        <v>21</v>
      </c>
      <c r="Q29" s="119">
        <v>8.0393518518518517E-2</v>
      </c>
      <c r="R29" s="8">
        <v>43</v>
      </c>
      <c r="S29" s="8">
        <v>88</v>
      </c>
    </row>
    <row r="30" spans="1:19" ht="12.75" customHeight="1">
      <c r="A30" s="7">
        <v>26</v>
      </c>
      <c r="B30" t="s">
        <v>178</v>
      </c>
      <c r="C30" t="s">
        <v>179</v>
      </c>
      <c r="D30">
        <v>1984</v>
      </c>
      <c r="E30">
        <v>188</v>
      </c>
      <c r="F30" s="10" t="s">
        <v>109</v>
      </c>
      <c r="G30" s="7" t="s">
        <v>24</v>
      </c>
      <c r="H30" s="7">
        <v>5</v>
      </c>
      <c r="I30" s="118">
        <v>1.5462962962962963E-2</v>
      </c>
      <c r="J30">
        <v>36</v>
      </c>
      <c r="K30" s="118">
        <v>4.5289351851851851E-2</v>
      </c>
      <c r="L30">
        <v>20</v>
      </c>
      <c r="M30" s="118">
        <v>6.0752314814814821E-2</v>
      </c>
      <c r="N30">
        <v>25</v>
      </c>
      <c r="O30" s="118">
        <v>1.9907407407407408E-2</v>
      </c>
      <c r="P30">
        <v>30</v>
      </c>
      <c r="Q30" s="119">
        <v>8.0659722222222216E-2</v>
      </c>
      <c r="R30" s="8">
        <v>40</v>
      </c>
      <c r="S30" s="8">
        <v>76</v>
      </c>
    </row>
    <row r="31" spans="1:19" ht="12.75" customHeight="1">
      <c r="A31" s="7">
        <v>27</v>
      </c>
      <c r="B31" t="s">
        <v>153</v>
      </c>
      <c r="C31" t="s">
        <v>39</v>
      </c>
      <c r="D31">
        <v>2000</v>
      </c>
      <c r="E31">
        <v>26</v>
      </c>
      <c r="F31" s="10" t="s">
        <v>109</v>
      </c>
      <c r="G31" s="7" t="s">
        <v>32</v>
      </c>
      <c r="H31" s="7">
        <v>2</v>
      </c>
      <c r="I31" s="118">
        <v>1.082175925925926E-2</v>
      </c>
      <c r="J31">
        <v>10</v>
      </c>
      <c r="K31" s="118">
        <v>5.2928240740740741E-2</v>
      </c>
      <c r="L31">
        <v>34</v>
      </c>
      <c r="M31" s="118">
        <v>6.3750000000000001E-2</v>
      </c>
      <c r="N31">
        <v>31</v>
      </c>
      <c r="O31" s="118">
        <v>1.7650462962962962E-2</v>
      </c>
      <c r="P31">
        <v>22</v>
      </c>
      <c r="Q31" s="119">
        <v>8.1400462962962966E-2</v>
      </c>
      <c r="R31" s="8">
        <v>46</v>
      </c>
      <c r="S31" s="8">
        <v>75</v>
      </c>
    </row>
    <row r="32" spans="1:19" ht="12.75" customHeight="1">
      <c r="A32" s="7">
        <v>28</v>
      </c>
      <c r="B32" t="s">
        <v>180</v>
      </c>
      <c r="C32" t="s">
        <v>181</v>
      </c>
      <c r="D32">
        <v>1976</v>
      </c>
      <c r="E32">
        <v>190</v>
      </c>
      <c r="F32" s="10" t="s">
        <v>109</v>
      </c>
      <c r="G32" s="7" t="s">
        <v>29</v>
      </c>
      <c r="H32" s="7">
        <v>7</v>
      </c>
      <c r="I32" s="118">
        <v>1.4988425925925926E-2</v>
      </c>
      <c r="J32">
        <v>34</v>
      </c>
      <c r="K32" s="118">
        <v>4.7222222222222221E-2</v>
      </c>
      <c r="L32">
        <v>27</v>
      </c>
      <c r="M32" s="118">
        <v>6.2210648148148147E-2</v>
      </c>
      <c r="N32">
        <v>27</v>
      </c>
      <c r="O32" s="118">
        <v>2.0347222222222221E-2</v>
      </c>
      <c r="P32">
        <v>32</v>
      </c>
      <c r="Q32" s="119">
        <v>8.2557870370370365E-2</v>
      </c>
      <c r="R32" s="8">
        <v>38</v>
      </c>
      <c r="S32" s="8">
        <v>74</v>
      </c>
    </row>
    <row r="33" spans="1:19" ht="12.75" customHeight="1">
      <c r="A33" s="7">
        <v>29</v>
      </c>
      <c r="B33" t="s">
        <v>68</v>
      </c>
      <c r="C33" t="s">
        <v>94</v>
      </c>
      <c r="D33">
        <v>1953</v>
      </c>
      <c r="E33">
        <v>47</v>
      </c>
      <c r="F33" s="10" t="s">
        <v>109</v>
      </c>
      <c r="G33" s="7" t="s">
        <v>69</v>
      </c>
      <c r="H33" s="7">
        <v>1</v>
      </c>
      <c r="I33" s="118">
        <v>1.5127314814814816E-2</v>
      </c>
      <c r="J33">
        <v>35</v>
      </c>
      <c r="K33" s="118">
        <v>4.8969907407407413E-2</v>
      </c>
      <c r="L33">
        <v>30</v>
      </c>
      <c r="M33" s="118">
        <v>6.4097222222222222E-2</v>
      </c>
      <c r="N33">
        <v>32</v>
      </c>
      <c r="O33" s="118">
        <v>1.8726851851851852E-2</v>
      </c>
      <c r="P33">
        <v>26</v>
      </c>
      <c r="Q33" s="119">
        <v>8.2824074074074064E-2</v>
      </c>
      <c r="R33" s="8">
        <v>50</v>
      </c>
      <c r="S33" s="8">
        <v>73</v>
      </c>
    </row>
    <row r="34" spans="1:19" ht="12.75" customHeight="1">
      <c r="A34" s="7">
        <v>30</v>
      </c>
      <c r="B34" t="s">
        <v>36</v>
      </c>
      <c r="C34" t="s">
        <v>37</v>
      </c>
      <c r="D34">
        <v>1975</v>
      </c>
      <c r="E34">
        <v>194</v>
      </c>
      <c r="F34" s="10" t="s">
        <v>109</v>
      </c>
      <c r="G34" s="7" t="s">
        <v>27</v>
      </c>
      <c r="H34" s="7">
        <v>1</v>
      </c>
      <c r="I34" s="118">
        <v>1.3206018518518518E-2</v>
      </c>
      <c r="J34">
        <v>25</v>
      </c>
      <c r="K34" s="118">
        <v>5.2546296296296292E-2</v>
      </c>
      <c r="L34">
        <v>33</v>
      </c>
      <c r="M34" s="118">
        <v>6.5752314814814819E-2</v>
      </c>
      <c r="N34">
        <v>34</v>
      </c>
      <c r="O34" s="118">
        <v>1.7384259259259262E-2</v>
      </c>
      <c r="P34">
        <v>20</v>
      </c>
      <c r="Q34" s="119">
        <v>8.3136574074074085E-2</v>
      </c>
      <c r="R34" s="8">
        <v>50</v>
      </c>
      <c r="S34" s="8">
        <v>87</v>
      </c>
    </row>
    <row r="35" spans="1:19" ht="12.75" customHeight="1">
      <c r="A35" s="7">
        <v>31</v>
      </c>
      <c r="B35" t="s">
        <v>182</v>
      </c>
      <c r="C35" t="s">
        <v>183</v>
      </c>
      <c r="D35">
        <v>1980</v>
      </c>
      <c r="E35">
        <v>186</v>
      </c>
      <c r="F35" s="10" t="s">
        <v>109</v>
      </c>
      <c r="G35" s="7" t="s">
        <v>24</v>
      </c>
      <c r="H35" s="7">
        <v>6</v>
      </c>
      <c r="I35" s="118">
        <v>1.5532407407407406E-2</v>
      </c>
      <c r="J35">
        <v>37</v>
      </c>
      <c r="K35" s="118">
        <v>4.6990740740740743E-2</v>
      </c>
      <c r="L35">
        <v>26</v>
      </c>
      <c r="M35" s="118">
        <v>6.2523148148148147E-2</v>
      </c>
      <c r="N35">
        <v>28</v>
      </c>
      <c r="O35" s="118">
        <v>2.0914351851851851E-2</v>
      </c>
      <c r="P35">
        <v>33</v>
      </c>
      <c r="Q35" s="119">
        <v>8.3437499999999998E-2</v>
      </c>
      <c r="R35" s="8">
        <v>39</v>
      </c>
      <c r="S35" s="8">
        <v>72</v>
      </c>
    </row>
    <row r="36" spans="1:19" ht="12.75" customHeight="1">
      <c r="A36" s="7">
        <v>32</v>
      </c>
      <c r="B36" t="s">
        <v>184</v>
      </c>
      <c r="C36" t="s">
        <v>59</v>
      </c>
      <c r="D36">
        <v>1946</v>
      </c>
      <c r="E36">
        <v>189</v>
      </c>
      <c r="F36" s="10" t="s">
        <v>109</v>
      </c>
      <c r="G36" s="7" t="s">
        <v>156</v>
      </c>
      <c r="H36" s="7">
        <v>1</v>
      </c>
      <c r="I36" s="118">
        <v>1.6284722222222221E-2</v>
      </c>
      <c r="J36">
        <v>38</v>
      </c>
      <c r="K36" s="118">
        <v>4.5740740740740742E-2</v>
      </c>
      <c r="L36">
        <v>24</v>
      </c>
      <c r="M36" s="118">
        <v>6.2025462962962963E-2</v>
      </c>
      <c r="N36">
        <v>26</v>
      </c>
      <c r="O36" s="118">
        <v>2.2152777777777775E-2</v>
      </c>
      <c r="P36">
        <v>34</v>
      </c>
      <c r="Q36" s="119">
        <v>8.4178240740740748E-2</v>
      </c>
      <c r="R36" s="8">
        <v>50</v>
      </c>
      <c r="S36" s="8">
        <v>71</v>
      </c>
    </row>
    <row r="37" spans="1:19" ht="12.75" customHeight="1">
      <c r="A37" s="7">
        <v>33</v>
      </c>
      <c r="B37" t="s">
        <v>172</v>
      </c>
      <c r="C37" t="s">
        <v>96</v>
      </c>
      <c r="D37">
        <v>1990</v>
      </c>
      <c r="E37">
        <v>193</v>
      </c>
      <c r="F37" s="10" t="s">
        <v>109</v>
      </c>
      <c r="G37" s="7" t="s">
        <v>42</v>
      </c>
      <c r="H37" s="7">
        <v>3</v>
      </c>
      <c r="I37" s="118">
        <v>1.3495370370370371E-2</v>
      </c>
      <c r="J37">
        <v>28</v>
      </c>
      <c r="K37" s="118">
        <v>5.2175925925925924E-2</v>
      </c>
      <c r="L37">
        <v>32</v>
      </c>
      <c r="M37" s="118">
        <v>6.5671296296296297E-2</v>
      </c>
      <c r="N37">
        <v>33</v>
      </c>
      <c r="O37" s="118">
        <v>1.9803240740740739E-2</v>
      </c>
      <c r="P37">
        <v>29</v>
      </c>
      <c r="Q37" s="119">
        <v>8.5474537037037043E-2</v>
      </c>
      <c r="R37" s="8">
        <v>43</v>
      </c>
      <c r="S37" s="8">
        <v>86</v>
      </c>
    </row>
    <row r="38" spans="1:19" ht="12.75" customHeight="1">
      <c r="A38" s="7">
        <v>34</v>
      </c>
      <c r="B38" t="s">
        <v>92</v>
      </c>
      <c r="C38" t="s">
        <v>34</v>
      </c>
      <c r="D38">
        <v>1963</v>
      </c>
      <c r="E38">
        <v>12</v>
      </c>
      <c r="F38" s="10" t="s">
        <v>109</v>
      </c>
      <c r="G38" s="7" t="s">
        <v>50</v>
      </c>
      <c r="H38" s="7">
        <v>5</v>
      </c>
      <c r="I38" s="118">
        <v>1.3136574074074077E-2</v>
      </c>
      <c r="J38">
        <v>23</v>
      </c>
      <c r="K38" s="118">
        <v>5.4259259259259257E-2</v>
      </c>
      <c r="L38">
        <v>36</v>
      </c>
      <c r="M38" s="118">
        <v>6.7395833333333335E-2</v>
      </c>
      <c r="N38">
        <v>35</v>
      </c>
      <c r="O38" s="118">
        <v>2.224537037037037E-2</v>
      </c>
      <c r="P38">
        <v>35</v>
      </c>
      <c r="Q38" s="119">
        <v>8.9641203703703709E-2</v>
      </c>
      <c r="R38" s="8">
        <v>40</v>
      </c>
      <c r="S38" s="8">
        <v>70</v>
      </c>
    </row>
    <row r="39" spans="1:19" ht="12.75" customHeight="1">
      <c r="A39" s="7">
        <v>35</v>
      </c>
      <c r="B39" t="s">
        <v>62</v>
      </c>
      <c r="C39" t="s">
        <v>63</v>
      </c>
      <c r="D39">
        <v>1966</v>
      </c>
      <c r="E39">
        <v>66</v>
      </c>
      <c r="F39" s="10" t="s">
        <v>109</v>
      </c>
      <c r="G39" s="7" t="s">
        <v>50</v>
      </c>
      <c r="H39" s="7">
        <v>6</v>
      </c>
      <c r="I39" s="118">
        <v>1.4606481481481482E-2</v>
      </c>
      <c r="J39">
        <v>33</v>
      </c>
      <c r="K39" s="118">
        <v>5.679398148148148E-2</v>
      </c>
      <c r="L39">
        <v>38</v>
      </c>
      <c r="M39" s="118">
        <v>7.1400462962962971E-2</v>
      </c>
      <c r="N39">
        <v>38</v>
      </c>
      <c r="O39" s="118">
        <v>2.013888888888889E-2</v>
      </c>
      <c r="P39">
        <v>31</v>
      </c>
      <c r="Q39" s="119">
        <v>9.1539351851851858E-2</v>
      </c>
      <c r="R39" s="8">
        <v>39</v>
      </c>
      <c r="S39" s="8">
        <v>69</v>
      </c>
    </row>
    <row r="40" spans="1:19" ht="12.75" customHeight="1">
      <c r="A40" s="7">
        <v>36</v>
      </c>
      <c r="B40" t="s">
        <v>185</v>
      </c>
      <c r="C40" t="s">
        <v>186</v>
      </c>
      <c r="D40">
        <v>1974</v>
      </c>
      <c r="E40">
        <v>185</v>
      </c>
      <c r="F40" s="10" t="s">
        <v>109</v>
      </c>
      <c r="G40" s="7" t="s">
        <v>29</v>
      </c>
      <c r="H40" s="7">
        <v>8</v>
      </c>
      <c r="I40" s="118">
        <v>1.4236111111111111E-2</v>
      </c>
      <c r="J40">
        <v>32</v>
      </c>
      <c r="K40" s="118">
        <v>5.4768518518518522E-2</v>
      </c>
      <c r="L40">
        <v>37</v>
      </c>
      <c r="M40" s="118">
        <v>6.9004629629629624E-2</v>
      </c>
      <c r="N40">
        <v>37</v>
      </c>
      <c r="O40" s="118">
        <v>2.5138888888888891E-2</v>
      </c>
      <c r="P40">
        <v>37</v>
      </c>
      <c r="Q40" s="119">
        <v>9.4143518518518529E-2</v>
      </c>
      <c r="R40" s="8">
        <v>37</v>
      </c>
      <c r="S40" s="8">
        <v>68</v>
      </c>
    </row>
    <row r="41" spans="1:19" ht="12.75" customHeight="1">
      <c r="A41" s="7">
        <v>37</v>
      </c>
      <c r="B41" t="s">
        <v>187</v>
      </c>
      <c r="C41" t="s">
        <v>188</v>
      </c>
      <c r="D41">
        <v>1957</v>
      </c>
      <c r="E41">
        <v>183</v>
      </c>
      <c r="F41" s="10" t="s">
        <v>109</v>
      </c>
      <c r="G41" s="7" t="s">
        <v>69</v>
      </c>
      <c r="H41" s="7">
        <v>2</v>
      </c>
      <c r="I41" s="118">
        <v>1.3680555555555555E-2</v>
      </c>
      <c r="J41">
        <v>29</v>
      </c>
      <c r="K41" s="118">
        <v>5.4085648148148147E-2</v>
      </c>
      <c r="L41">
        <v>35</v>
      </c>
      <c r="M41" s="118">
        <v>6.7766203703703703E-2</v>
      </c>
      <c r="N41">
        <v>36</v>
      </c>
      <c r="O41" s="118">
        <v>2.6377314814814815E-2</v>
      </c>
      <c r="P41">
        <v>38</v>
      </c>
      <c r="Q41" s="119">
        <v>9.4143518518518529E-2</v>
      </c>
      <c r="R41" s="8">
        <v>46</v>
      </c>
      <c r="S41" s="8">
        <v>67</v>
      </c>
    </row>
    <row r="42" spans="1:19" ht="12.75" customHeight="1">
      <c r="A42" s="7">
        <v>38</v>
      </c>
      <c r="B42" t="s">
        <v>189</v>
      </c>
      <c r="C42" t="s">
        <v>181</v>
      </c>
      <c r="D42">
        <v>1978</v>
      </c>
      <c r="E42">
        <v>196</v>
      </c>
      <c r="F42" s="10" t="s">
        <v>109</v>
      </c>
      <c r="G42" s="7" t="s">
        <v>27</v>
      </c>
      <c r="H42" s="7">
        <v>2</v>
      </c>
      <c r="I42" s="118">
        <v>1.3252314814814814E-2</v>
      </c>
      <c r="J42">
        <v>26</v>
      </c>
      <c r="K42" s="118">
        <v>6.6064814814814812E-2</v>
      </c>
      <c r="L42">
        <v>39</v>
      </c>
      <c r="M42" s="118">
        <v>7.9317129629629626E-2</v>
      </c>
      <c r="N42">
        <v>39</v>
      </c>
      <c r="O42" s="118">
        <v>2.2638888888888889E-2</v>
      </c>
      <c r="P42">
        <v>36</v>
      </c>
      <c r="Q42" s="119">
        <v>0.10195601851851853</v>
      </c>
      <c r="R42" s="8">
        <v>46</v>
      </c>
      <c r="S42" s="8">
        <v>85</v>
      </c>
    </row>
    <row r="43" spans="1:19" ht="12.75" customHeight="1">
      <c r="A43" s="7">
        <v>39</v>
      </c>
      <c r="B43" t="s">
        <v>190</v>
      </c>
      <c r="C43" t="s">
        <v>191</v>
      </c>
      <c r="D43">
        <v>1987</v>
      </c>
      <c r="E43">
        <v>187</v>
      </c>
      <c r="G43" s="7" t="s">
        <v>35</v>
      </c>
      <c r="H43" s="7">
        <v>4</v>
      </c>
      <c r="I43" s="118">
        <v>1.6435185185185188E-2</v>
      </c>
      <c r="J43">
        <v>40</v>
      </c>
      <c r="K43" s="118">
        <v>6.9953703703703699E-2</v>
      </c>
      <c r="L43">
        <v>40</v>
      </c>
      <c r="M43" s="118">
        <v>8.638888888888889E-2</v>
      </c>
      <c r="N43">
        <v>40</v>
      </c>
      <c r="O43" s="118">
        <v>2.7662037037037041E-2</v>
      </c>
      <c r="P43">
        <v>39</v>
      </c>
      <c r="Q43" s="119">
        <v>0.11405092592592592</v>
      </c>
    </row>
    <row r="44" spans="1:19" ht="12.75" customHeight="1">
      <c r="A44" s="7">
        <v>40</v>
      </c>
      <c r="B44" t="s">
        <v>33</v>
      </c>
      <c r="C44" t="s">
        <v>34</v>
      </c>
      <c r="D44">
        <v>1980</v>
      </c>
      <c r="E44">
        <v>305</v>
      </c>
      <c r="F44" s="10" t="s">
        <v>109</v>
      </c>
      <c r="G44" s="7" t="s">
        <v>35</v>
      </c>
      <c r="H44" s="7">
        <v>5</v>
      </c>
      <c r="I44" s="118">
        <v>1.3425925925925924E-2</v>
      </c>
      <c r="J44">
        <v>27</v>
      </c>
      <c r="K44" s="118">
        <v>4.971064814814815E-2</v>
      </c>
      <c r="L44">
        <v>31</v>
      </c>
      <c r="M44" s="118">
        <v>6.3136574074074081E-2</v>
      </c>
      <c r="N44">
        <v>30</v>
      </c>
      <c r="O44" s="118">
        <v>0</v>
      </c>
      <c r="P44">
        <v>40</v>
      </c>
      <c r="Q44" s="119">
        <v>0</v>
      </c>
    </row>
  </sheetData>
  <sheetProtection selectLockedCells="1" selectUnlockedCells="1"/>
  <mergeCells count="2">
    <mergeCell ref="A1:Q1"/>
    <mergeCell ref="A2:Q2"/>
  </mergeCells>
  <pageMargins left="0.70866141732283472" right="0.70866141732283472" top="0.35433070866141736" bottom="0.15748031496062992" header="0" footer="0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S63"/>
  <sheetViews>
    <sheetView workbookViewId="0">
      <selection sqref="A1:Q1"/>
    </sheetView>
  </sheetViews>
  <sheetFormatPr defaultColWidth="8.81640625" defaultRowHeight="12.75" customHeight="1"/>
  <cols>
    <col min="1" max="1" width="4.26953125" style="7" customWidth="1"/>
    <col min="2" max="2" width="17.54296875" customWidth="1"/>
    <col min="3" max="3" width="19.7265625" customWidth="1"/>
    <col min="4" max="4" width="4.81640625" style="8" customWidth="1"/>
    <col min="5" max="5" width="4.26953125" customWidth="1"/>
    <col min="6" max="6" width="3.7265625" style="10" customWidth="1"/>
    <col min="7" max="7" width="3.26953125" style="11" customWidth="1"/>
    <col min="8" max="8" width="3.26953125" style="10" customWidth="1"/>
    <col min="9" max="9" width="10.81640625" customWidth="1"/>
    <col min="10" max="10" width="3.7265625" style="9" customWidth="1"/>
    <col min="11" max="11" width="10.7265625" customWidth="1"/>
    <col min="12" max="12" width="3.7265625" style="9" customWidth="1"/>
    <col min="13" max="13" width="11.453125" customWidth="1"/>
    <col min="14" max="14" width="3.7265625" style="9" customWidth="1"/>
    <col min="15" max="15" width="10.81640625" customWidth="1"/>
    <col min="16" max="16" width="3.7265625" style="9" customWidth="1"/>
    <col min="17" max="17" width="10.54296875" style="11" customWidth="1"/>
    <col min="18" max="19" width="4.26953125" style="8" customWidth="1"/>
  </cols>
  <sheetData>
    <row r="1" spans="1:19" ht="15" customHeight="1">
      <c r="A1" s="181" t="s">
        <v>687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/>
      <c r="S1"/>
    </row>
    <row r="2" spans="1:19" ht="15" customHeight="1">
      <c r="A2" s="181" t="s">
        <v>297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</row>
    <row r="3" spans="1:19" ht="15" customHeight="1">
      <c r="A3" s="12"/>
      <c r="D3"/>
      <c r="F3" s="13"/>
      <c r="G3" s="12"/>
      <c r="H3" s="12"/>
      <c r="I3" s="21"/>
      <c r="J3"/>
      <c r="K3" s="21"/>
      <c r="L3"/>
      <c r="M3" s="21"/>
      <c r="N3"/>
      <c r="O3" s="21"/>
      <c r="P3"/>
      <c r="Q3" s="22"/>
      <c r="R3"/>
      <c r="S3"/>
    </row>
    <row r="4" spans="1:19" ht="15" customHeight="1">
      <c r="A4" s="14" t="s">
        <v>100</v>
      </c>
      <c r="B4" s="12" t="s">
        <v>1</v>
      </c>
      <c r="C4" s="12" t="s">
        <v>2</v>
      </c>
      <c r="D4" s="12" t="s">
        <v>3</v>
      </c>
      <c r="E4" s="12" t="s">
        <v>101</v>
      </c>
      <c r="F4" s="13" t="s">
        <v>102</v>
      </c>
      <c r="G4" s="12" t="s">
        <v>4</v>
      </c>
      <c r="H4" s="12" t="s">
        <v>5</v>
      </c>
      <c r="I4" s="22" t="s">
        <v>103</v>
      </c>
      <c r="J4" s="12" t="s">
        <v>5</v>
      </c>
      <c r="K4" s="22" t="s">
        <v>104</v>
      </c>
      <c r="L4" s="12" t="s">
        <v>5</v>
      </c>
      <c r="M4" s="22" t="s">
        <v>105</v>
      </c>
      <c r="N4" s="12" t="s">
        <v>5</v>
      </c>
      <c r="O4" s="22" t="s">
        <v>106</v>
      </c>
      <c r="P4" s="12" t="s">
        <v>5</v>
      </c>
      <c r="Q4" s="22" t="s">
        <v>107</v>
      </c>
      <c r="R4" s="7" t="s">
        <v>6</v>
      </c>
      <c r="S4" s="7" t="s">
        <v>7</v>
      </c>
    </row>
    <row r="5" spans="1:19" ht="12.75" customHeight="1">
      <c r="A5" s="7">
        <f>[6]vysledky!A5</f>
        <v>1</v>
      </c>
      <c r="B5" t="str">
        <f>_xlfn.CONCAT([6]vysledky!D5," ",[6]vysledky!C5)</f>
        <v>Hron Jan</v>
      </c>
      <c r="C5" t="str">
        <f>IF([6]vysledky!H5="","",[6]vysledky!H5)</f>
        <v>ŠuTri</v>
      </c>
      <c r="D5" t="str">
        <f>[6]vysledky!F5</f>
        <v>1981</v>
      </c>
      <c r="E5">
        <f>[6]vysledky!B5</f>
        <v>22</v>
      </c>
      <c r="F5" s="10" t="str">
        <f>IF([6]vysledky!T5="Ano","*","")</f>
        <v>*</v>
      </c>
      <c r="G5" s="7" t="str">
        <f>LEFT([6]vysledky!G5,2)</f>
        <v>M4</v>
      </c>
      <c r="H5" s="7">
        <f t="shared" ref="H5:H49" si="0">1+SUMPRODUCT(($G$5:$G$153=G5)*($Q$5:$Q$153&lt;Q5))</f>
        <v>1</v>
      </c>
      <c r="I5" t="str">
        <f>[6]vysledky!I5</f>
        <v>00:08:16,24</v>
      </c>
      <c r="J5" t="str">
        <f>MID([6]vysledky!J5,2,LEN([6]vysledky!J5)-2)</f>
        <v>5</v>
      </c>
      <c r="K5" t="str">
        <f>[6]vysledky!L5</f>
        <v>00:31:06,82</v>
      </c>
      <c r="L5" t="str">
        <f>MID([6]vysledky!M5,2,LEN([6]vysledky!M5)-2)</f>
        <v>1</v>
      </c>
      <c r="M5" s="144">
        <f>[6]vysledky!I5+[6]vysledky!K5+[6]vysledky!L5</f>
        <v>2.7783333333333333E-2</v>
      </c>
      <c r="N5">
        <f t="shared" ref="N5:N49" si="1">IFERROR(RANK(M5,$M$5:$M$153,1),"")</f>
        <v>2</v>
      </c>
      <c r="O5" t="str">
        <f>[6]vysledky!O5</f>
        <v>00:18:20,28</v>
      </c>
      <c r="P5" t="str">
        <f>MID([6]vysledky!P5,2,LEN([6]vysledky!P5)-2)</f>
        <v>1</v>
      </c>
      <c r="Q5" s="7" t="str">
        <f>[6]vysledky!Q5</f>
        <v>00:58:56,74</v>
      </c>
      <c r="R5" s="8">
        <v>50</v>
      </c>
      <c r="S5" s="8">
        <v>100</v>
      </c>
    </row>
    <row r="6" spans="1:19" ht="12.75" customHeight="1">
      <c r="A6" s="7">
        <f>[6]vysledky!A6</f>
        <v>2</v>
      </c>
      <c r="B6" t="str">
        <f>_xlfn.CONCAT([6]vysledky!D6," ",[6]vysledky!C6)</f>
        <v>Zajíc Václav</v>
      </c>
      <c r="C6" t="str">
        <f>IF([6]vysledky!H6="","",[6]vysledky!H6)</f>
        <v>TriSK ČB</v>
      </c>
      <c r="D6" t="str">
        <f>[6]vysledky!F6</f>
        <v>1979</v>
      </c>
      <c r="E6">
        <f>[6]vysledky!B6</f>
        <v>20</v>
      </c>
      <c r="F6" s="10" t="str">
        <f>IF([6]vysledky!T6="Ano","*","")</f>
        <v>*</v>
      </c>
      <c r="G6" s="7" t="str">
        <f>LEFT([6]vysledky!G6,2)</f>
        <v>M4</v>
      </c>
      <c r="H6" s="7">
        <f t="shared" si="0"/>
        <v>2</v>
      </c>
      <c r="I6" t="str">
        <f>[6]vysledky!I6</f>
        <v>00:07:23,74</v>
      </c>
      <c r="J6" t="str">
        <f>MID([6]vysledky!J6,2,LEN([6]vysledky!J6)-2)</f>
        <v>1</v>
      </c>
      <c r="K6" t="str">
        <f>[6]vysledky!L6</f>
        <v>00:31:58,77</v>
      </c>
      <c r="L6" t="str">
        <f>MID([6]vysledky!M6,2,LEN([6]vysledky!M6)-2)</f>
        <v>2</v>
      </c>
      <c r="M6" s="144">
        <f>[6]vysledky!I6+[6]vysledky!K6+[6]vysledky!L6</f>
        <v>2.7711574074074072E-2</v>
      </c>
      <c r="N6">
        <f t="shared" si="1"/>
        <v>1</v>
      </c>
      <c r="O6" t="str">
        <f>[6]vysledky!O6</f>
        <v>00:19:28,89</v>
      </c>
      <c r="P6" t="str">
        <f>MID([6]vysledky!P6,2,LEN([6]vysledky!P6)-2)</f>
        <v>5</v>
      </c>
      <c r="Q6" s="7" t="str">
        <f>[6]vysledky!Q6</f>
        <v>00:59:58,70</v>
      </c>
      <c r="R6" s="8">
        <v>46</v>
      </c>
      <c r="S6" s="8">
        <v>96</v>
      </c>
    </row>
    <row r="7" spans="1:19" ht="12.75" customHeight="1">
      <c r="A7" s="7">
        <f>[6]vysledky!A7</f>
        <v>3</v>
      </c>
      <c r="B7" t="str">
        <f>_xlfn.CONCAT([6]vysledky!D7," ",[6]vysledky!C7)</f>
        <v>Koptík Jiří</v>
      </c>
      <c r="C7" t="str">
        <f>IF([6]vysledky!H7="","",[6]vysledky!H7)</f>
        <v>TriSK České Budějovice</v>
      </c>
      <c r="D7" t="str">
        <f>[6]vysledky!F7</f>
        <v>1982</v>
      </c>
      <c r="E7">
        <f>[6]vysledky!B7</f>
        <v>26</v>
      </c>
      <c r="F7" s="10" t="str">
        <f>IF([6]vysledky!T7="Ano","*","")</f>
        <v>*</v>
      </c>
      <c r="G7" s="7" t="str">
        <f>LEFT([6]vysledky!G7,2)</f>
        <v>M4</v>
      </c>
      <c r="H7" s="7">
        <f t="shared" si="0"/>
        <v>3</v>
      </c>
      <c r="I7" t="str">
        <f>[6]vysledky!I7</f>
        <v>00:08:42,02</v>
      </c>
      <c r="J7" t="str">
        <f>MID([6]vysledky!J7,2,LEN([6]vysledky!J7)-2)</f>
        <v>12</v>
      </c>
      <c r="K7" t="str">
        <f>[6]vysledky!L7</f>
        <v>00:32:46,09</v>
      </c>
      <c r="L7" t="str">
        <f>MID([6]vysledky!M7,2,LEN([6]vysledky!M7)-2)</f>
        <v>3</v>
      </c>
      <c r="M7" s="144">
        <f>[6]vysledky!I7+[6]vysledky!K7+[6]vysledky!L7</f>
        <v>2.9208449074074071E-2</v>
      </c>
      <c r="N7">
        <f t="shared" si="1"/>
        <v>3</v>
      </c>
      <c r="O7" t="str">
        <f>[6]vysledky!O7</f>
        <v>00:18:32,22</v>
      </c>
      <c r="P7" t="str">
        <f>MID([6]vysledky!P7,2,LEN([6]vysledky!P7)-2)</f>
        <v>3</v>
      </c>
      <c r="Q7" s="7" t="str">
        <f>[6]vysledky!Q7</f>
        <v>01:01:09,43</v>
      </c>
      <c r="R7" s="8">
        <v>43</v>
      </c>
      <c r="S7" s="8">
        <v>93</v>
      </c>
    </row>
    <row r="8" spans="1:19" ht="12.75" customHeight="1">
      <c r="A8" s="7">
        <f>[6]vysledky!A8</f>
        <v>4</v>
      </c>
      <c r="B8" t="str">
        <f>_xlfn.CONCAT([6]vysledky!D8," ",[6]vysledky!C8)</f>
        <v>Plánek Karel</v>
      </c>
      <c r="C8" t="str">
        <f>IF([6]vysledky!H8="","",[6]vysledky!H8)</f>
        <v>ŠuTri Prachatice</v>
      </c>
      <c r="D8" t="str">
        <f>[6]vysledky!F8</f>
        <v>1976</v>
      </c>
      <c r="E8">
        <f>[6]vysledky!B8</f>
        <v>36</v>
      </c>
      <c r="F8" s="10" t="str">
        <f>IF([6]vysledky!T8="Ano","*","")</f>
        <v>*</v>
      </c>
      <c r="G8" s="7" t="str">
        <f>LEFT([6]vysledky!G8,2)</f>
        <v>M4</v>
      </c>
      <c r="H8" s="7">
        <f t="shared" si="0"/>
        <v>4</v>
      </c>
      <c r="I8" t="str">
        <f>[6]vysledky!I8</f>
        <v>00:09:05,14</v>
      </c>
      <c r="J8" t="str">
        <f>MID([6]vysledky!J8,2,LEN([6]vysledky!J8)-2)</f>
        <v>17</v>
      </c>
      <c r="K8" t="str">
        <f>[6]vysledky!L8</f>
        <v>00:33:18,69</v>
      </c>
      <c r="L8" t="str">
        <f>MID([6]vysledky!M8,2,LEN([6]vysledky!M8)-2)</f>
        <v>5</v>
      </c>
      <c r="M8" s="144">
        <f>[6]vysledky!I8+[6]vysledky!K8+[6]vysledky!L8</f>
        <v>2.9862268518518521E-2</v>
      </c>
      <c r="N8">
        <f t="shared" si="1"/>
        <v>5</v>
      </c>
      <c r="O8" t="str">
        <f>[6]vysledky!O8</f>
        <v>00:18:28,07</v>
      </c>
      <c r="P8" t="str">
        <f>MID([6]vysledky!P8,2,LEN([6]vysledky!P8)-2)</f>
        <v>2</v>
      </c>
      <c r="Q8" s="7" t="str">
        <f>[6]vysledky!Q8</f>
        <v>01:02:06,21</v>
      </c>
      <c r="R8" s="8">
        <v>41</v>
      </c>
      <c r="S8" s="8">
        <v>91</v>
      </c>
    </row>
    <row r="9" spans="1:19" ht="12.75" customHeight="1">
      <c r="A9" s="7">
        <f>[6]vysledky!A9</f>
        <v>5</v>
      </c>
      <c r="B9" t="str">
        <f>_xlfn.CONCAT([6]vysledky!D9," ",[6]vysledky!C9)</f>
        <v>Šíp Jaromír</v>
      </c>
      <c r="C9" t="str">
        <f>IF([6]vysledky!H9="","",[6]vysledky!H9)</f>
        <v>TT Tálín</v>
      </c>
      <c r="D9" t="str">
        <f>[6]vysledky!F9</f>
        <v>1979</v>
      </c>
      <c r="E9">
        <f>[6]vysledky!B9</f>
        <v>2</v>
      </c>
      <c r="F9" s="10" t="str">
        <f>IF([6]vysledky!T9="Ano","*","")</f>
        <v>*</v>
      </c>
      <c r="G9" s="7" t="str">
        <f>LEFT([6]vysledky!G9,2)</f>
        <v>M4</v>
      </c>
      <c r="H9" s="7">
        <f t="shared" si="0"/>
        <v>5</v>
      </c>
      <c r="I9" t="str">
        <f>[6]vysledky!I9</f>
        <v>00:08:54,04</v>
      </c>
      <c r="J9" t="str">
        <f>MID([6]vysledky!J9,2,LEN([6]vysledky!J9)-2)</f>
        <v>15</v>
      </c>
      <c r="K9" t="str">
        <f>[6]vysledky!L9</f>
        <v>00:33:14,99</v>
      </c>
      <c r="L9" t="str">
        <f>MID([6]vysledky!M9,2,LEN([6]vysledky!M9)-2)</f>
        <v>4</v>
      </c>
      <c r="M9" s="144">
        <f>[6]vysledky!I9+[6]vysledky!K9+[6]vysledky!L9</f>
        <v>2.9688657407407407E-2</v>
      </c>
      <c r="N9">
        <f t="shared" si="1"/>
        <v>4</v>
      </c>
      <c r="O9" t="str">
        <f>[6]vysledky!O9</f>
        <v>00:19:49,54</v>
      </c>
      <c r="P9" t="str">
        <f>MID([6]vysledky!P9,2,LEN([6]vysledky!P9)-2)</f>
        <v>9</v>
      </c>
      <c r="Q9" s="7" t="str">
        <f>[6]vysledky!Q9</f>
        <v>01:03:11,42</v>
      </c>
      <c r="R9" s="8">
        <v>40</v>
      </c>
      <c r="S9" s="8">
        <v>90</v>
      </c>
    </row>
    <row r="10" spans="1:19" ht="12.75" customHeight="1">
      <c r="A10" s="7">
        <f>[6]vysledky!A10</f>
        <v>6</v>
      </c>
      <c r="B10" t="str">
        <f>_xlfn.CONCAT([6]vysledky!D10," ",[6]vysledky!C10)</f>
        <v>Vondruška Radek</v>
      </c>
      <c r="C10" t="str">
        <f>IF([6]vysledky!H10="","",[6]vysledky!H10)</f>
        <v>TT Tálín</v>
      </c>
      <c r="D10" t="str">
        <f>[6]vysledky!F10</f>
        <v>1990</v>
      </c>
      <c r="E10">
        <f>[6]vysledky!B10</f>
        <v>31</v>
      </c>
      <c r="F10" s="10" t="str">
        <f>IF([6]vysledky!T10="Ano","*","")</f>
        <v>*</v>
      </c>
      <c r="G10" s="7" t="str">
        <f>LEFT([6]vysledky!G10,2)</f>
        <v>M3</v>
      </c>
      <c r="H10" s="7">
        <f t="shared" si="0"/>
        <v>1</v>
      </c>
      <c r="I10" t="str">
        <f>[6]vysledky!I10</f>
        <v>00:08:10,77</v>
      </c>
      <c r="J10" t="str">
        <f>MID([6]vysledky!J10,2,LEN([6]vysledky!J10)-2)</f>
        <v>4</v>
      </c>
      <c r="K10" t="str">
        <f>[6]vysledky!L10</f>
        <v>00:34:50,60</v>
      </c>
      <c r="L10" t="str">
        <f>MID([6]vysledky!M10,2,LEN([6]vysledky!M10)-2)</f>
        <v>10</v>
      </c>
      <c r="M10" s="144">
        <f>[6]vysledky!I10+[6]vysledky!K10+[6]vysledky!L10</f>
        <v>3.045462962962963E-2</v>
      </c>
      <c r="N10">
        <f t="shared" si="1"/>
        <v>7</v>
      </c>
      <c r="O10" t="str">
        <f>[6]vysledky!O10</f>
        <v>00:19:25,09</v>
      </c>
      <c r="P10" t="str">
        <f>MID([6]vysledky!P10,2,LEN([6]vysledky!P10)-2)</f>
        <v>4</v>
      </c>
      <c r="Q10" s="7" t="str">
        <f>[6]vysledky!Q10</f>
        <v>01:03:49,76</v>
      </c>
      <c r="R10" s="8">
        <v>50</v>
      </c>
      <c r="S10" s="8">
        <v>89</v>
      </c>
    </row>
    <row r="11" spans="1:19" ht="12.75" customHeight="1">
      <c r="A11" s="7">
        <f>[6]vysledky!A11</f>
        <v>7</v>
      </c>
      <c r="B11" t="str">
        <f>_xlfn.CONCAT([6]vysledky!D11," ",[6]vysledky!C11)</f>
        <v>Sedláček Ondřej</v>
      </c>
      <c r="C11" t="str">
        <f>IF([6]vysledky!H11="","",[6]vysledky!H11)</f>
        <v>Trisk České Budějovice</v>
      </c>
      <c r="D11" t="str">
        <f>[6]vysledky!F11</f>
        <v>1982</v>
      </c>
      <c r="E11">
        <f>[6]vysledky!B11</f>
        <v>38</v>
      </c>
      <c r="F11" s="10" t="str">
        <f>IF([6]vysledky!T11="Ano","*","")</f>
        <v>*</v>
      </c>
      <c r="G11" s="7" t="str">
        <f>LEFT([6]vysledky!G11,2)</f>
        <v>M4</v>
      </c>
      <c r="H11" s="7">
        <f t="shared" si="0"/>
        <v>6</v>
      </c>
      <c r="I11" t="str">
        <f>[6]vysledky!I11</f>
        <v>00:09:16,67</v>
      </c>
      <c r="J11" t="str">
        <f>MID([6]vysledky!J11,2,LEN([6]vysledky!J11)-2)</f>
        <v>19</v>
      </c>
      <c r="K11" t="str">
        <f>[6]vysledky!L11</f>
        <v>00:34:52,87</v>
      </c>
      <c r="L11" t="str">
        <f>MID([6]vysledky!M11,2,LEN([6]vysledky!M11)-2)</f>
        <v>11</v>
      </c>
      <c r="M11" s="144">
        <f>[6]vysledky!I11+[6]vysledky!K11+[6]vysledky!L11</f>
        <v>3.1246643518518517E-2</v>
      </c>
      <c r="N11">
        <f t="shared" si="1"/>
        <v>9</v>
      </c>
      <c r="O11" t="str">
        <f>[6]vysledky!O11</f>
        <v>00:19:39,81</v>
      </c>
      <c r="P11" t="str">
        <f>MID([6]vysledky!P11,2,LEN([6]vysledky!P11)-2)</f>
        <v>7</v>
      </c>
      <c r="Q11" s="7" t="str">
        <f>[6]vysledky!Q11</f>
        <v>01:05:18,79</v>
      </c>
      <c r="R11" s="8">
        <v>39</v>
      </c>
      <c r="S11" s="8">
        <v>88</v>
      </c>
    </row>
    <row r="12" spans="1:19" ht="12.75" customHeight="1">
      <c r="A12" s="7">
        <f>[6]vysledky!A12</f>
        <v>8</v>
      </c>
      <c r="B12" t="str">
        <f>_xlfn.CONCAT([6]vysledky!D12," ",[6]vysledky!C12)</f>
        <v>Juráň Karel</v>
      </c>
      <c r="C12" t="str">
        <f>IF([6]vysledky!H12="","",[6]vysledky!H12)</f>
        <v>TT Tálín</v>
      </c>
      <c r="D12" t="str">
        <f>[6]vysledky!F12</f>
        <v>1974</v>
      </c>
      <c r="E12">
        <f>[6]vysledky!B12</f>
        <v>6</v>
      </c>
      <c r="F12" s="10" t="str">
        <f>IF([6]vysledky!T12="Ano","*","")</f>
        <v>*</v>
      </c>
      <c r="G12" s="7" t="str">
        <f>LEFT([6]vysledky!G12,2)</f>
        <v>M4</v>
      </c>
      <c r="H12" s="7">
        <f t="shared" si="0"/>
        <v>7</v>
      </c>
      <c r="I12" t="str">
        <f>[6]vysledky!I12</f>
        <v>00:09:37,72</v>
      </c>
      <c r="J12" t="str">
        <f>MID([6]vysledky!J12,2,LEN([6]vysledky!J12)-2)</f>
        <v>26</v>
      </c>
      <c r="K12" t="str">
        <f>[6]vysledky!L12</f>
        <v>00:33:23,73</v>
      </c>
      <c r="L12" t="str">
        <f>MID([6]vysledky!M12,2,LEN([6]vysledky!M12)-2)</f>
        <v>6</v>
      </c>
      <c r="M12" s="144">
        <f>[6]vysledky!I12+[6]vysledky!K12+[6]vysledky!L12</f>
        <v>3.0854629629629628E-2</v>
      </c>
      <c r="N12">
        <f t="shared" si="1"/>
        <v>8</v>
      </c>
      <c r="O12" t="str">
        <f>[6]vysledky!O12</f>
        <v>00:20:41,06</v>
      </c>
      <c r="P12" t="str">
        <f>MID([6]vysledky!P12,2,LEN([6]vysledky!P12)-2)</f>
        <v>17</v>
      </c>
      <c r="Q12" s="7" t="str">
        <f>[6]vysledky!Q12</f>
        <v>01:05:53,84</v>
      </c>
      <c r="R12" s="8">
        <v>38</v>
      </c>
      <c r="S12" s="8">
        <v>87</v>
      </c>
    </row>
    <row r="13" spans="1:19" ht="12.75" customHeight="1">
      <c r="A13" s="7">
        <f>[6]vysledky!A13</f>
        <v>9</v>
      </c>
      <c r="B13" t="str">
        <f>_xlfn.CONCAT([6]vysledky!D13," ",[6]vysledky!C13)</f>
        <v>Peterka Aleš</v>
      </c>
      <c r="C13" t="str">
        <f>IF([6]vysledky!H13="","",[6]vysledky!H13)</f>
        <v>BK Nezmar</v>
      </c>
      <c r="D13" t="str">
        <f>[6]vysledky!F13</f>
        <v>1979</v>
      </c>
      <c r="E13">
        <f>[6]vysledky!B13</f>
        <v>41</v>
      </c>
      <c r="F13" s="10" t="str">
        <f>IF([6]vysledky!T13="Ano","*","")</f>
        <v>*</v>
      </c>
      <c r="G13" s="7" t="str">
        <f>LEFT([6]vysledky!G13,2)</f>
        <v>M4</v>
      </c>
      <c r="H13" s="7">
        <f t="shared" si="0"/>
        <v>8</v>
      </c>
      <c r="I13" t="str">
        <f>[6]vysledky!I13</f>
        <v>00:08:36,47</v>
      </c>
      <c r="J13" t="str">
        <f>MID([6]vysledky!J13,2,LEN([6]vysledky!J13)-2)</f>
        <v>10</v>
      </c>
      <c r="K13" t="str">
        <f>[6]vysledky!L13</f>
        <v>00:34:25,19</v>
      </c>
      <c r="L13" t="str">
        <f>MID([6]vysledky!M13,2,LEN([6]vysledky!M13)-2)</f>
        <v>7</v>
      </c>
      <c r="M13" s="144">
        <f>[6]vysledky!I13+[6]vysledky!K13+[6]vysledky!L13</f>
        <v>3.0379513888888893E-2</v>
      </c>
      <c r="N13">
        <f t="shared" si="1"/>
        <v>6</v>
      </c>
      <c r="O13" t="str">
        <f>[6]vysledky!O13</f>
        <v>00:21:25,51</v>
      </c>
      <c r="P13" t="str">
        <f>MID([6]vysledky!P13,2,LEN([6]vysledky!P13)-2)</f>
        <v>21</v>
      </c>
      <c r="Q13" s="7" t="str">
        <f>[6]vysledky!Q13</f>
        <v>01:06:02,94</v>
      </c>
      <c r="R13" s="8">
        <v>37</v>
      </c>
      <c r="S13" s="8">
        <v>86</v>
      </c>
    </row>
    <row r="14" spans="1:19" ht="12.75" customHeight="1">
      <c r="A14" s="7">
        <f>[6]vysledky!A14</f>
        <v>10</v>
      </c>
      <c r="B14" t="str">
        <f>_xlfn.CONCAT([6]vysledky!D14," ",[6]vysledky!C14)</f>
        <v>Strnad David</v>
      </c>
      <c r="C14" t="str">
        <f>IF([6]vysledky!H14="","",[6]vysledky!H14)</f>
        <v>TriSK Č. Budějovice</v>
      </c>
      <c r="D14" t="str">
        <f>[6]vysledky!F14</f>
        <v>1991</v>
      </c>
      <c r="E14">
        <f>[6]vysledky!B14</f>
        <v>32</v>
      </c>
      <c r="F14" s="10" t="str">
        <f>IF([6]vysledky!T14="Ano","*","")</f>
        <v>*</v>
      </c>
      <c r="G14" s="7" t="str">
        <f>LEFT([6]vysledky!G14,2)</f>
        <v>M3</v>
      </c>
      <c r="H14" s="7">
        <f t="shared" si="0"/>
        <v>2</v>
      </c>
      <c r="I14" t="str">
        <f>[6]vysledky!I14</f>
        <v>00:09:24,17</v>
      </c>
      <c r="J14" t="str">
        <f>MID([6]vysledky!J14,2,LEN([6]vysledky!J14)-2)</f>
        <v>21</v>
      </c>
      <c r="K14" t="str">
        <f>[6]vysledky!L14</f>
        <v>00:35:33,92</v>
      </c>
      <c r="L14" t="str">
        <f>MID([6]vysledky!M14,2,LEN([6]vysledky!M14)-2)</f>
        <v>12</v>
      </c>
      <c r="M14" s="144">
        <f>[6]vysledky!I14+[6]vysledky!K14+[6]vysledky!L14</f>
        <v>3.1842824074074072E-2</v>
      </c>
      <c r="N14">
        <f t="shared" si="1"/>
        <v>12</v>
      </c>
      <c r="O14" t="str">
        <f>[6]vysledky!O14</f>
        <v>00:19:52,17</v>
      </c>
      <c r="P14" t="str">
        <f>MID([6]vysledky!P14,2,LEN([6]vysledky!P14)-2)</f>
        <v>11</v>
      </c>
      <c r="Q14" s="7" t="str">
        <f>[6]vysledky!Q14</f>
        <v>01:06:26,48</v>
      </c>
      <c r="R14" s="8">
        <v>46</v>
      </c>
      <c r="S14" s="8">
        <v>85</v>
      </c>
    </row>
    <row r="15" spans="1:19" ht="12.75" customHeight="1">
      <c r="A15" s="7">
        <f>[6]vysledky!A15</f>
        <v>11</v>
      </c>
      <c r="B15" t="str">
        <f>_xlfn.CONCAT([6]vysledky!D15," ",[6]vysledky!C15)</f>
        <v>Filipová Klára</v>
      </c>
      <c r="C15" t="str">
        <f>IF([6]vysledky!H15="","",[6]vysledky!H15)</f>
        <v>Dolní Bukovsko</v>
      </c>
      <c r="D15" t="str">
        <f>[6]vysledky!F15</f>
        <v>1995</v>
      </c>
      <c r="E15">
        <f>[6]vysledky!B15</f>
        <v>45</v>
      </c>
      <c r="F15" s="10" t="str">
        <f>IF([6]vysledky!T15="Ano","*","")</f>
        <v>*</v>
      </c>
      <c r="G15" s="7" t="str">
        <f>LEFT([6]vysledky!G15,2)</f>
        <v>Z2</v>
      </c>
      <c r="H15" s="7">
        <f t="shared" si="0"/>
        <v>1</v>
      </c>
      <c r="I15" t="str">
        <f>[6]vysledky!I15</f>
        <v>00:08:33,77</v>
      </c>
      <c r="J15" t="str">
        <f>MID([6]vysledky!J15,2,LEN([6]vysledky!J15)-2)</f>
        <v>9</v>
      </c>
      <c r="K15" t="str">
        <f>[6]vysledky!L15</f>
        <v>00:36:00,20</v>
      </c>
      <c r="L15" t="str">
        <f>MID([6]vysledky!M15,2,LEN([6]vysledky!M15)-2)</f>
        <v>13</v>
      </c>
      <c r="M15" s="144">
        <f>[6]vysledky!I15+[6]vysledky!K15+[6]vysledky!L15</f>
        <v>3.1534143518518513E-2</v>
      </c>
      <c r="N15">
        <f t="shared" si="1"/>
        <v>11</v>
      </c>
      <c r="O15" t="str">
        <f>[6]vysledky!O15</f>
        <v>00:20:46,93</v>
      </c>
      <c r="P15" t="str">
        <f>MID([6]vysledky!P15,2,LEN([6]vysledky!P15)-2)</f>
        <v>18</v>
      </c>
      <c r="Q15" s="7" t="str">
        <f>[6]vysledky!Q15</f>
        <v>01:06:59,29</v>
      </c>
      <c r="R15" s="8">
        <v>50</v>
      </c>
      <c r="S15" s="8">
        <v>100</v>
      </c>
    </row>
    <row r="16" spans="1:19" ht="12.75" customHeight="1">
      <c r="A16" s="7">
        <f>[6]vysledky!A16</f>
        <v>12</v>
      </c>
      <c r="B16" t="str">
        <f>_xlfn.CONCAT([6]vysledky!D16," ",[6]vysledky!C16)</f>
        <v>Mikoláš Miroslav</v>
      </c>
      <c r="C16" t="str">
        <f>IF([6]vysledky!H16="","",[6]vysledky!H16)</f>
        <v>TriSK ČB</v>
      </c>
      <c r="D16" t="str">
        <f>[6]vysledky!F16</f>
        <v>1995</v>
      </c>
      <c r="E16">
        <f>[6]vysledky!B16</f>
        <v>29</v>
      </c>
      <c r="F16" s="10" t="str">
        <f>IF([6]vysledky!T16="Ano","*","")</f>
        <v>*</v>
      </c>
      <c r="G16" s="7" t="str">
        <f>LEFT([6]vysledky!G16,2)</f>
        <v>M2</v>
      </c>
      <c r="H16" s="7">
        <f t="shared" si="0"/>
        <v>1</v>
      </c>
      <c r="I16" t="str">
        <f>[6]vysledky!I16</f>
        <v>00:08:07,39</v>
      </c>
      <c r="J16" t="str">
        <f>MID([6]vysledky!J16,2,LEN([6]vysledky!J16)-2)</f>
        <v>3</v>
      </c>
      <c r="K16" t="str">
        <f>[6]vysledky!L16</f>
        <v>00:36:20,40</v>
      </c>
      <c r="L16" t="str">
        <f>MID([6]vysledky!M16,2,LEN([6]vysledky!M16)-2)</f>
        <v>14</v>
      </c>
      <c r="M16" s="144">
        <f>[6]vysledky!I16+[6]vysledky!K16+[6]vysledky!L16</f>
        <v>3.1462037037037038E-2</v>
      </c>
      <c r="N16">
        <f t="shared" si="1"/>
        <v>10</v>
      </c>
      <c r="O16" t="str">
        <f>[6]vysledky!O16</f>
        <v>00:21:18,06</v>
      </c>
      <c r="P16" t="str">
        <f>MID([6]vysledky!P16,2,LEN([6]vysledky!P16)-2)</f>
        <v>20</v>
      </c>
      <c r="Q16" s="7" t="str">
        <f>[6]vysledky!Q16</f>
        <v>01:07:21,00</v>
      </c>
      <c r="R16" s="8">
        <v>50</v>
      </c>
      <c r="S16" s="8">
        <v>84</v>
      </c>
    </row>
    <row r="17" spans="1:19" ht="12.75" customHeight="1">
      <c r="A17" s="7">
        <f>[6]vysledky!A17</f>
        <v>13</v>
      </c>
      <c r="B17" t="str">
        <f>_xlfn.CONCAT([6]vysledky!D17," ",[6]vysledky!C17)</f>
        <v>Hulač Ondřej</v>
      </c>
      <c r="C17" t="str">
        <f>IF([6]vysledky!H17="","",[6]vysledky!H17)</f>
        <v>TJ Blatná z.s.</v>
      </c>
      <c r="D17" t="str">
        <f>[6]vysledky!F17</f>
        <v>1980</v>
      </c>
      <c r="E17">
        <f>[6]vysledky!B17</f>
        <v>5</v>
      </c>
      <c r="F17" s="10" t="str">
        <f>IF([6]vysledky!T17="Ano","*","")</f>
        <v>*</v>
      </c>
      <c r="G17" s="7" t="str">
        <f>LEFT([6]vysledky!G17,2)</f>
        <v>M4</v>
      </c>
      <c r="H17" s="7">
        <f t="shared" si="0"/>
        <v>9</v>
      </c>
      <c r="I17" t="str">
        <f>[6]vysledky!I17</f>
        <v>00:09:12,68</v>
      </c>
      <c r="J17" t="str">
        <f>MID([6]vysledky!J17,2,LEN([6]vysledky!J17)-2)</f>
        <v>18</v>
      </c>
      <c r="K17" t="str">
        <f>[6]vysledky!L17</f>
        <v>00:36:26,75</v>
      </c>
      <c r="L17" t="str">
        <f>MID([6]vysledky!M17,2,LEN([6]vysledky!M17)-2)</f>
        <v>16</v>
      </c>
      <c r="M17" s="144">
        <f>[6]vysledky!I17+[6]vysledky!K17+[6]vysledky!L17</f>
        <v>3.2575115740740741E-2</v>
      </c>
      <c r="N17">
        <f t="shared" si="1"/>
        <v>14</v>
      </c>
      <c r="O17" t="str">
        <f>[6]vysledky!O17</f>
        <v>00:19:43,26</v>
      </c>
      <c r="P17" t="str">
        <f>MID([6]vysledky!P17,2,LEN([6]vysledky!P17)-2)</f>
        <v>8</v>
      </c>
      <c r="Q17" s="7" t="str">
        <f>[6]vysledky!Q17</f>
        <v>01:07:25,48</v>
      </c>
      <c r="R17" s="8">
        <v>36</v>
      </c>
      <c r="S17" s="8">
        <v>83</v>
      </c>
    </row>
    <row r="18" spans="1:19" ht="12.75" customHeight="1">
      <c r="A18" s="7">
        <f>[6]vysledky!A18</f>
        <v>14</v>
      </c>
      <c r="B18" t="str">
        <f>_xlfn.CONCAT([6]vysledky!D18," ",[6]vysledky!C18)</f>
        <v>Profant Vladimír</v>
      </c>
      <c r="C18" t="str">
        <f>IF([6]vysledky!H18="","",[6]vysledky!H18)</f>
        <v>Dinos TT</v>
      </c>
      <c r="D18" t="str">
        <f>[6]vysledky!F18</f>
        <v>1970</v>
      </c>
      <c r="E18">
        <f>[6]vysledky!B18</f>
        <v>30</v>
      </c>
      <c r="F18" s="10" t="str">
        <f>IF([6]vysledky!T18="Ano","*","")</f>
        <v>*</v>
      </c>
      <c r="G18" s="7" t="str">
        <f>LEFT([6]vysledky!G18,2)</f>
        <v>M5</v>
      </c>
      <c r="H18" s="7">
        <f t="shared" si="0"/>
        <v>1</v>
      </c>
      <c r="I18" t="str">
        <f>[6]vysledky!I18</f>
        <v>00:09:18,96</v>
      </c>
      <c r="J18" t="str">
        <f>MID([6]vysledky!J18,2,LEN([6]vysledky!J18)-2)</f>
        <v>20</v>
      </c>
      <c r="K18" t="str">
        <f>[6]vysledky!L18</f>
        <v>00:37:11,63</v>
      </c>
      <c r="L18" t="str">
        <f>MID([6]vysledky!M18,2,LEN([6]vysledky!M18)-2)</f>
        <v>20</v>
      </c>
      <c r="M18" s="144">
        <f>[6]vysledky!I18+[6]vysledky!K18+[6]vysledky!L18</f>
        <v>3.2760995370370374E-2</v>
      </c>
      <c r="N18">
        <f t="shared" si="1"/>
        <v>18</v>
      </c>
      <c r="O18" t="str">
        <f>[6]vysledky!O18</f>
        <v>00:19:36,04</v>
      </c>
      <c r="P18" t="str">
        <f>MID([6]vysledky!P18,2,LEN([6]vysledky!P18)-2)</f>
        <v>6</v>
      </c>
      <c r="Q18" s="7" t="str">
        <f>[6]vysledky!Q18</f>
        <v>01:07:34,33</v>
      </c>
      <c r="R18" s="8">
        <v>50</v>
      </c>
      <c r="S18" s="8">
        <v>82</v>
      </c>
    </row>
    <row r="19" spans="1:19" ht="12.75" customHeight="1">
      <c r="A19" s="7">
        <f>[6]vysledky!A19</f>
        <v>15</v>
      </c>
      <c r="B19" t="str">
        <f>_xlfn.CONCAT([6]vysledky!D19," ",[6]vysledky!C19)</f>
        <v>Skalka Pavel</v>
      </c>
      <c r="C19" t="str">
        <f>IF([6]vysledky!H19="","",[6]vysledky!H19)</f>
        <v>Lipí</v>
      </c>
      <c r="D19" t="str">
        <f>[6]vysledky!F19</f>
        <v>1970</v>
      </c>
      <c r="E19">
        <f>[6]vysledky!B19</f>
        <v>44</v>
      </c>
      <c r="F19" s="10" t="str">
        <f>IF([6]vysledky!T19="Ano","*","")</f>
        <v>*</v>
      </c>
      <c r="G19" s="7" t="str">
        <f>LEFT([6]vysledky!G19,2)</f>
        <v>M5</v>
      </c>
      <c r="H19" s="7">
        <f t="shared" si="0"/>
        <v>2</v>
      </c>
      <c r="I19" t="str">
        <f>[6]vysledky!I19</f>
        <v>00:11:32,35</v>
      </c>
      <c r="J19" t="str">
        <f>MID([6]vysledky!J19,2,LEN([6]vysledky!J19)-2)</f>
        <v>40</v>
      </c>
      <c r="K19" t="str">
        <f>[6]vysledky!L19</f>
        <v>00:34:45,15</v>
      </c>
      <c r="L19" t="str">
        <f>MID([6]vysledky!M19,2,LEN([6]vysledky!M19)-2)</f>
        <v>9</v>
      </c>
      <c r="M19" s="144">
        <f>[6]vysledky!I19+[6]vysledky!K19+[6]vysledky!L19</f>
        <v>3.2743634259259261E-2</v>
      </c>
      <c r="N19">
        <f t="shared" si="1"/>
        <v>16</v>
      </c>
      <c r="O19" t="str">
        <f>[6]vysledky!O19</f>
        <v>00:19:50,34</v>
      </c>
      <c r="P19" t="str">
        <f>MID([6]vysledky!P19,2,LEN([6]vysledky!P19)-2)</f>
        <v>10</v>
      </c>
      <c r="Q19" s="7" t="str">
        <f>[6]vysledky!Q19</f>
        <v>01:07:39,92</v>
      </c>
      <c r="R19" s="8">
        <v>46</v>
      </c>
      <c r="S19" s="8">
        <v>81</v>
      </c>
    </row>
    <row r="20" spans="1:19" ht="12.75" customHeight="1">
      <c r="A20" s="7">
        <f>[6]vysledky!A20</f>
        <v>16</v>
      </c>
      <c r="B20" t="str">
        <f>_xlfn.CONCAT([6]vysledky!D20," ",[6]vysledky!C20)</f>
        <v>Andreas Dominik</v>
      </c>
      <c r="C20" t="str">
        <f>IF([6]vysledky!H20="","",[6]vysledky!H20)</f>
        <v>Tábor</v>
      </c>
      <c r="D20" t="str">
        <f>[6]vysledky!F20</f>
        <v>1993</v>
      </c>
      <c r="E20">
        <f>[6]vysledky!B20</f>
        <v>15</v>
      </c>
      <c r="F20" s="10" t="str">
        <f>IF([6]vysledky!T20="Ano","*","")</f>
        <v>*</v>
      </c>
      <c r="G20" s="7" t="str">
        <f>LEFT([6]vysledky!G20,2)</f>
        <v>M3</v>
      </c>
      <c r="H20" s="7">
        <f t="shared" si="0"/>
        <v>3</v>
      </c>
      <c r="I20" t="str">
        <f>[6]vysledky!I20</f>
        <v>00:10:55,70</v>
      </c>
      <c r="J20" t="str">
        <f>MID([6]vysledky!J20,2,LEN([6]vysledky!J20)-2)</f>
        <v>31</v>
      </c>
      <c r="K20" t="str">
        <f>[6]vysledky!L20</f>
        <v>00:34:39,27</v>
      </c>
      <c r="L20" t="str">
        <f>MID([6]vysledky!M20,2,LEN([6]vysledky!M20)-2)</f>
        <v>8</v>
      </c>
      <c r="M20" s="144">
        <f>[6]vysledky!I20+[6]vysledky!K20+[6]vysledky!L20</f>
        <v>3.2581018518518516E-2</v>
      </c>
      <c r="N20">
        <f t="shared" si="1"/>
        <v>15</v>
      </c>
      <c r="O20" t="str">
        <f>[6]vysledky!O20</f>
        <v>00:20:34,30</v>
      </c>
      <c r="P20" t="str">
        <f>MID([6]vysledky!P20,2,LEN([6]vysledky!P20)-2)</f>
        <v>16</v>
      </c>
      <c r="Q20" s="7" t="str">
        <f>[6]vysledky!Q20</f>
        <v>01:08:21,42</v>
      </c>
      <c r="R20" s="8">
        <v>43</v>
      </c>
      <c r="S20" s="8">
        <v>80</v>
      </c>
    </row>
    <row r="21" spans="1:19" ht="12.75" customHeight="1">
      <c r="A21" s="7">
        <f>[6]vysledky!A21</f>
        <v>17</v>
      </c>
      <c r="B21" t="str">
        <f>_xlfn.CONCAT([6]vysledky!D21," ",[6]vysledky!C21)</f>
        <v>Stejskal Marek</v>
      </c>
      <c r="C21" t="str">
        <f>IF([6]vysledky!H21="","",[6]vysledky!H21)</f>
        <v>DINOS TT</v>
      </c>
      <c r="D21" t="str">
        <f>[6]vysledky!F21</f>
        <v>1993</v>
      </c>
      <c r="E21">
        <f>[6]vysledky!B21</f>
        <v>47</v>
      </c>
      <c r="F21" s="10" t="str">
        <f>IF([6]vysledky!T21="Ano","*","")</f>
        <v>*</v>
      </c>
      <c r="G21" s="7" t="str">
        <f>LEFT([6]vysledky!G21,2)</f>
        <v>M3</v>
      </c>
      <c r="H21" s="7">
        <f t="shared" si="0"/>
        <v>4</v>
      </c>
      <c r="I21" t="str">
        <f>[6]vysledky!I21</f>
        <v>00:08:36,71</v>
      </c>
      <c r="J21" t="str">
        <f>MID([6]vysledky!J21,2,LEN([6]vysledky!J21)-2)</f>
        <v>11</v>
      </c>
      <c r="K21" t="str">
        <f>[6]vysledky!L21</f>
        <v>00:37:46,56</v>
      </c>
      <c r="L21" t="str">
        <f>MID([6]vysledky!M21,2,LEN([6]vysledky!M21)-2)</f>
        <v>22</v>
      </c>
      <c r="M21" s="144">
        <f>[6]vysledky!I21+[6]vysledky!K21+[6]vysledky!L21</f>
        <v>3.2752662037037035E-2</v>
      </c>
      <c r="N21">
        <f t="shared" si="1"/>
        <v>17</v>
      </c>
      <c r="O21" t="str">
        <f>[6]vysledky!O21</f>
        <v>00:21:36,81</v>
      </c>
      <c r="P21" t="str">
        <f>MID([6]vysledky!P21,2,LEN([6]vysledky!P21)-2)</f>
        <v>24</v>
      </c>
      <c r="Q21" s="7" t="str">
        <f>[6]vysledky!Q21</f>
        <v>01:09:27,50</v>
      </c>
      <c r="R21" s="8">
        <v>41</v>
      </c>
      <c r="S21" s="8">
        <v>79</v>
      </c>
    </row>
    <row r="22" spans="1:19" ht="12.75" customHeight="1">
      <c r="A22" s="7">
        <f>[6]vysledky!A22</f>
        <v>18</v>
      </c>
      <c r="B22" t="str">
        <f>_xlfn.CONCAT([6]vysledky!D22," ",[6]vysledky!C22)</f>
        <v>Altman Petr</v>
      </c>
      <c r="C22" t="str">
        <f>IF([6]vysledky!H22="","",[6]vysledky!H22)</f>
        <v>TriSk CB</v>
      </c>
      <c r="D22" t="str">
        <f>[6]vysledky!F22</f>
        <v>1979</v>
      </c>
      <c r="E22">
        <f>[6]vysledky!B22</f>
        <v>19</v>
      </c>
      <c r="F22" s="10" t="str">
        <f>IF([6]vysledky!T22="Ano","*","")</f>
        <v>*</v>
      </c>
      <c r="G22" s="7" t="str">
        <f>LEFT([6]vysledky!G22,2)</f>
        <v>M4</v>
      </c>
      <c r="H22" s="7">
        <f t="shared" si="0"/>
        <v>10</v>
      </c>
      <c r="I22" t="str">
        <f>[6]vysledky!I22</f>
        <v>00:09:30,53</v>
      </c>
      <c r="J22" t="str">
        <f>MID([6]vysledky!J22,2,LEN([6]vysledky!J22)-2)</f>
        <v>23</v>
      </c>
      <c r="K22" t="str">
        <f>[6]vysledky!L22</f>
        <v>00:37:06,96</v>
      </c>
      <c r="L22" t="str">
        <f>MID([6]vysledky!M22,2,LEN([6]vysledky!M22)-2)</f>
        <v>18</v>
      </c>
      <c r="M22" s="144">
        <f>[6]vysledky!I22+[6]vysledky!K22+[6]vysledky!L22</f>
        <v>3.3398263888888891E-2</v>
      </c>
      <c r="N22">
        <f t="shared" si="1"/>
        <v>20</v>
      </c>
      <c r="O22" t="str">
        <f>[6]vysledky!O22</f>
        <v>00:20:21,19</v>
      </c>
      <c r="P22" t="str">
        <f>MID([6]vysledky!P22,2,LEN([6]vysledky!P22)-2)</f>
        <v>13</v>
      </c>
      <c r="Q22" s="7" t="str">
        <f>[6]vysledky!Q22</f>
        <v>01:09:37,94</v>
      </c>
      <c r="R22" s="8">
        <v>35</v>
      </c>
      <c r="S22" s="8">
        <v>78</v>
      </c>
    </row>
    <row r="23" spans="1:19" ht="12.75" customHeight="1">
      <c r="A23" s="7">
        <f>[6]vysledky!A23</f>
        <v>19</v>
      </c>
      <c r="B23" t="str">
        <f>_xlfn.CONCAT([6]vysledky!D23," ",[6]vysledky!C23)</f>
        <v>Krajánek Tomáš</v>
      </c>
      <c r="C23" t="str">
        <f>IF([6]vysledky!H23="","",[6]vysledky!H23)</f>
        <v>ŠuTri Prachatice</v>
      </c>
      <c r="D23" t="str">
        <f>[6]vysledky!F23</f>
        <v>1979</v>
      </c>
      <c r="E23">
        <f>[6]vysledky!B23</f>
        <v>42</v>
      </c>
      <c r="F23" s="10" t="str">
        <f>IF([6]vysledky!T23="Ano","*","")</f>
        <v>*</v>
      </c>
      <c r="G23" s="7" t="str">
        <f>LEFT([6]vysledky!G23,2)</f>
        <v>M4</v>
      </c>
      <c r="H23" s="7">
        <f t="shared" si="0"/>
        <v>11</v>
      </c>
      <c r="I23" t="str">
        <f>[6]vysledky!I23</f>
        <v>00:08:43,70</v>
      </c>
      <c r="J23" t="str">
        <f>MID([6]vysledky!J23,2,LEN([6]vysledky!J23)-2)</f>
        <v>13</v>
      </c>
      <c r="K23" t="str">
        <f>[6]vysledky!L23</f>
        <v>00:39:30,56</v>
      </c>
      <c r="L23" t="str">
        <f>MID([6]vysledky!M23,2,LEN([6]vysledky!M23)-2)</f>
        <v>27</v>
      </c>
      <c r="M23" s="144">
        <f>[6]vysledky!I23+[6]vysledky!K23+[6]vysledky!L23</f>
        <v>3.4008912037037035E-2</v>
      </c>
      <c r="N23">
        <f t="shared" si="1"/>
        <v>23</v>
      </c>
      <c r="O23" t="str">
        <f>[6]vysledky!O23</f>
        <v>00:20:30,88</v>
      </c>
      <c r="P23" t="str">
        <f>MID([6]vysledky!P23,2,LEN([6]vysledky!P23)-2)</f>
        <v>15</v>
      </c>
      <c r="Q23" s="7" t="str">
        <f>[6]vysledky!Q23</f>
        <v>01:09:49,74</v>
      </c>
      <c r="R23" s="8">
        <v>34</v>
      </c>
      <c r="S23" s="8">
        <v>77</v>
      </c>
    </row>
    <row r="24" spans="1:19" ht="12.75" customHeight="1">
      <c r="A24" s="7">
        <f>[6]vysledky!A24</f>
        <v>20</v>
      </c>
      <c r="B24" t="str">
        <f>_xlfn.CONCAT([6]vysledky!D24," ",[6]vysledky!C24)</f>
        <v>Ploch Ondřej</v>
      </c>
      <c r="C24" t="str">
        <f>IF([6]vysledky!H24="","",[6]vysledky!H24)</f>
        <v>České Budějovice</v>
      </c>
      <c r="D24" t="str">
        <f>[6]vysledky!F24</f>
        <v>2007</v>
      </c>
      <c r="E24">
        <f>[6]vysledky!B24</f>
        <v>3</v>
      </c>
      <c r="F24" s="10" t="str">
        <f>IF([6]vysledky!T24="Ano","*","")</f>
        <v>*</v>
      </c>
      <c r="G24" s="7" t="str">
        <f>LEFT([6]vysledky!G24,2)</f>
        <v>M1</v>
      </c>
      <c r="H24" s="7">
        <f t="shared" si="0"/>
        <v>1</v>
      </c>
      <c r="I24" t="str">
        <f>[6]vysledky!I24</f>
        <v>00:09:01,16</v>
      </c>
      <c r="J24" t="str">
        <f>MID([6]vysledky!J24,2,LEN([6]vysledky!J24)-2)</f>
        <v>16</v>
      </c>
      <c r="K24" t="str">
        <f>[6]vysledky!L24</f>
        <v>00:38:55,09</v>
      </c>
      <c r="L24" t="str">
        <f>MID([6]vysledky!M24,2,LEN([6]vysledky!M24)-2)</f>
        <v>25</v>
      </c>
      <c r="M24" s="144">
        <f>[6]vysledky!I24+[6]vysledky!K24+[6]vysledky!L24</f>
        <v>3.4027083333333333E-2</v>
      </c>
      <c r="N24">
        <f t="shared" si="1"/>
        <v>24</v>
      </c>
      <c r="O24" t="str">
        <f>[6]vysledky!O24</f>
        <v>00:20:14,80</v>
      </c>
      <c r="P24" t="str">
        <f>MID([6]vysledky!P24,2,LEN([6]vysledky!P24)-2)</f>
        <v>12</v>
      </c>
      <c r="Q24" s="7" t="str">
        <f>[6]vysledky!Q24</f>
        <v>01:09:58,87</v>
      </c>
      <c r="R24" s="8">
        <v>50</v>
      </c>
      <c r="S24" s="8">
        <v>76</v>
      </c>
    </row>
    <row r="25" spans="1:19" ht="12.75" customHeight="1">
      <c r="A25" s="7">
        <f>[6]vysledky!A25</f>
        <v>21</v>
      </c>
      <c r="B25" t="str">
        <f>_xlfn.CONCAT([6]vysledky!D25," ",[6]vysledky!C25)</f>
        <v>Procházka Rostislav</v>
      </c>
      <c r="C25" t="str">
        <f>IF([6]vysledky!H25="","",[6]vysledky!H25)</f>
        <v/>
      </c>
      <c r="D25" t="str">
        <f>[6]vysledky!F25</f>
        <v>1980</v>
      </c>
      <c r="E25">
        <f>[6]vysledky!B25</f>
        <v>16</v>
      </c>
      <c r="F25" s="10" t="str">
        <f>IF([6]vysledky!T25="Ano","*","")</f>
        <v/>
      </c>
      <c r="G25" s="7" t="str">
        <f>LEFT([6]vysledky!G25,2)</f>
        <v>M4</v>
      </c>
      <c r="H25" s="7">
        <f t="shared" si="0"/>
        <v>12</v>
      </c>
      <c r="I25" t="str">
        <f>[6]vysledky!I25</f>
        <v>00:08:52,91</v>
      </c>
      <c r="J25" t="str">
        <f>MID([6]vysledky!J25,2,LEN([6]vysledky!J25)-2)</f>
        <v>14</v>
      </c>
      <c r="K25" t="str">
        <f>[6]vysledky!L25</f>
        <v>00:37:10,32</v>
      </c>
      <c r="L25" t="str">
        <f>MID([6]vysledky!M25,2,LEN([6]vysledky!M25)-2)</f>
        <v>19</v>
      </c>
      <c r="M25" s="144">
        <f>[6]vysledky!I25+[6]vysledky!K25+[6]vysledky!L25</f>
        <v>3.278194444444444E-2</v>
      </c>
      <c r="N25">
        <f t="shared" si="1"/>
        <v>19</v>
      </c>
      <c r="O25" t="str">
        <f>[6]vysledky!O25</f>
        <v>00:22:16,55</v>
      </c>
      <c r="P25" t="str">
        <f>MID([6]vysledky!P25,2,LEN([6]vysledky!P25)-2)</f>
        <v>28</v>
      </c>
      <c r="Q25" s="7" t="str">
        <f>[6]vysledky!Q25</f>
        <v>01:10:10,28</v>
      </c>
    </row>
    <row r="26" spans="1:19" ht="12.75" customHeight="1">
      <c r="A26" s="7">
        <f>[6]vysledky!A26</f>
        <v>22</v>
      </c>
      <c r="B26" t="str">
        <f>_xlfn.CONCAT([6]vysledky!D26," ",[6]vysledky!C26)</f>
        <v>Pilař Pavel</v>
      </c>
      <c r="C26" t="str">
        <f>IF([6]vysledky!H26="","",[6]vysledky!H26)</f>
        <v>TriSK České Budějovice</v>
      </c>
      <c r="D26" t="str">
        <f>[6]vysledky!F26</f>
        <v>1990</v>
      </c>
      <c r="E26">
        <f>[6]vysledky!B26</f>
        <v>25</v>
      </c>
      <c r="F26" s="10" t="str">
        <f>IF([6]vysledky!T26="Ano","*","")</f>
        <v>*</v>
      </c>
      <c r="G26" s="7" t="str">
        <f>LEFT([6]vysledky!G26,2)</f>
        <v>M3</v>
      </c>
      <c r="H26" s="7">
        <f t="shared" si="0"/>
        <v>5</v>
      </c>
      <c r="I26" t="str">
        <f>[6]vysledky!I26</f>
        <v>00:08:01,04</v>
      </c>
      <c r="J26" t="str">
        <f>MID([6]vysledky!J26,2,LEN([6]vysledky!J26)-2)</f>
        <v>2</v>
      </c>
      <c r="K26" t="str">
        <f>[6]vysledky!L26</f>
        <v>00:37:39,57</v>
      </c>
      <c r="L26" t="str">
        <f>MID([6]vysledky!M26,2,LEN([6]vysledky!M26)-2)</f>
        <v>21</v>
      </c>
      <c r="M26" s="144">
        <f>[6]vysledky!I26+[6]vysledky!K26+[6]vysledky!L26</f>
        <v>3.2226388888888888E-2</v>
      </c>
      <c r="N26">
        <f t="shared" si="1"/>
        <v>13</v>
      </c>
      <c r="O26" t="str">
        <f>[6]vysledky!O26</f>
        <v>00:23:09,31</v>
      </c>
      <c r="P26" t="str">
        <f>MID([6]vysledky!P26,2,LEN([6]vysledky!P26)-2)</f>
        <v>30</v>
      </c>
      <c r="Q26" s="7" t="str">
        <f>[6]vysledky!Q26</f>
        <v>01:10:31,70</v>
      </c>
      <c r="R26" s="8">
        <v>40</v>
      </c>
      <c r="S26" s="8">
        <v>75</v>
      </c>
    </row>
    <row r="27" spans="1:19" ht="12.75" customHeight="1">
      <c r="A27" s="7">
        <f>[6]vysledky!A27</f>
        <v>23</v>
      </c>
      <c r="B27" t="str">
        <f>_xlfn.CONCAT([6]vysledky!D27," ",[6]vysledky!C27)</f>
        <v>Červený Petr</v>
      </c>
      <c r="C27" t="str">
        <f>IF([6]vysledky!H27="","",[6]vysledky!H27)</f>
        <v>DINOS TT</v>
      </c>
      <c r="D27" t="str">
        <f>[6]vysledky!F27</f>
        <v>1973</v>
      </c>
      <c r="E27">
        <f>[6]vysledky!B27</f>
        <v>27</v>
      </c>
      <c r="F27" s="10" t="str">
        <f>IF([6]vysledky!T27="Ano","*","")</f>
        <v>*</v>
      </c>
      <c r="G27" s="7" t="str">
        <f>LEFT([6]vysledky!G27,2)</f>
        <v>M5</v>
      </c>
      <c r="H27" s="7">
        <f t="shared" si="0"/>
        <v>3</v>
      </c>
      <c r="I27" t="str">
        <f>[6]vysledky!I27</f>
        <v>00:11:06,10</v>
      </c>
      <c r="J27" t="str">
        <f>MID([6]vysledky!J27,2,LEN([6]vysledky!J27)-2)</f>
        <v>34</v>
      </c>
      <c r="K27" t="str">
        <f>[6]vysledky!L27</f>
        <v>00:36:20,99</v>
      </c>
      <c r="L27" t="str">
        <f>MID([6]vysledky!M27,2,LEN([6]vysledky!M27)-2)</f>
        <v>15</v>
      </c>
      <c r="M27" s="144">
        <f>[6]vysledky!I27+[6]vysledky!K27+[6]vysledky!L27</f>
        <v>3.3562962962962968E-2</v>
      </c>
      <c r="N27">
        <f t="shared" si="1"/>
        <v>22</v>
      </c>
      <c r="O27" t="str">
        <f>[6]vysledky!O27</f>
        <v>00:21:29,13</v>
      </c>
      <c r="P27" t="str">
        <f>MID([6]vysledky!P27,2,LEN([6]vysledky!P27)-2)</f>
        <v>22</v>
      </c>
      <c r="Q27" s="7" t="str">
        <f>[6]vysledky!Q27</f>
        <v>01:10:35,68</v>
      </c>
      <c r="R27" s="8">
        <v>43</v>
      </c>
      <c r="S27" s="8">
        <v>74</v>
      </c>
    </row>
    <row r="28" spans="1:19" ht="12.75" customHeight="1">
      <c r="A28" s="7">
        <f>[6]vysledky!A28</f>
        <v>24</v>
      </c>
      <c r="B28" t="str">
        <f>_xlfn.CONCAT([6]vysledky!D28," ",[6]vysledky!C28)</f>
        <v>Fořtová Petra</v>
      </c>
      <c r="C28" t="str">
        <f>IF([6]vysledky!H28="","",[6]vysledky!H28)</f>
        <v>Plavecký klub Písek</v>
      </c>
      <c r="D28" t="str">
        <f>[6]vysledky!F28</f>
        <v>2002</v>
      </c>
      <c r="E28">
        <f>[6]vysledky!B28</f>
        <v>35</v>
      </c>
      <c r="F28" s="10" t="str">
        <f>IF([6]vysledky!T28="Ano","*","")</f>
        <v>*</v>
      </c>
      <c r="G28" s="7" t="str">
        <f>LEFT([6]vysledky!G28,2)</f>
        <v>Z2</v>
      </c>
      <c r="H28" s="7">
        <f t="shared" si="0"/>
        <v>2</v>
      </c>
      <c r="I28" t="str">
        <f>[6]vysledky!I28</f>
        <v>00:08:31,60</v>
      </c>
      <c r="J28" t="str">
        <f>MID([6]vysledky!J28,2,LEN([6]vysledky!J28)-2)</f>
        <v>8</v>
      </c>
      <c r="K28" t="str">
        <f>[6]vysledky!L28</f>
        <v>00:38:36,00</v>
      </c>
      <c r="L28" t="str">
        <f>MID([6]vysledky!M28,2,LEN([6]vysledky!M28)-2)</f>
        <v>23</v>
      </c>
      <c r="M28" s="144">
        <f>[6]vysledky!I28+[6]vysledky!K28+[6]vysledky!L28</f>
        <v>3.3422569444444446E-2</v>
      </c>
      <c r="N28">
        <f t="shared" si="1"/>
        <v>21</v>
      </c>
      <c r="O28" t="str">
        <f>[6]vysledky!O28</f>
        <v>00:21:49,46</v>
      </c>
      <c r="P28" t="str">
        <f>MID([6]vysledky!P28,2,LEN([6]vysledky!P28)-2)</f>
        <v>25</v>
      </c>
      <c r="Q28" s="7" t="str">
        <f>[6]vysledky!Q28</f>
        <v>01:10:42,31</v>
      </c>
      <c r="R28" s="8">
        <v>46</v>
      </c>
      <c r="S28" s="8">
        <v>96</v>
      </c>
    </row>
    <row r="29" spans="1:19" ht="12.75" customHeight="1">
      <c r="A29" s="7">
        <f>[6]vysledky!A29</f>
        <v>25</v>
      </c>
      <c r="B29" t="str">
        <f>_xlfn.CONCAT([6]vysledky!D29," ",[6]vysledky!C29)</f>
        <v>Šimůnková Simona</v>
      </c>
      <c r="C29" t="str">
        <f>IF([6]vysledky!H29="","",[6]vysledky!H29)</f>
        <v>TriSK ČB</v>
      </c>
      <c r="D29" t="str">
        <f>[6]vysledky!F29</f>
        <v>1997</v>
      </c>
      <c r="E29">
        <f>[6]vysledky!B29</f>
        <v>11</v>
      </c>
      <c r="F29" s="10" t="str">
        <f>IF([6]vysledky!T29="Ano","*","")</f>
        <v>*</v>
      </c>
      <c r="G29" s="7" t="str">
        <f>LEFT([6]vysledky!G29,2)</f>
        <v>Z2</v>
      </c>
      <c r="H29" s="7">
        <f t="shared" si="0"/>
        <v>3</v>
      </c>
      <c r="I29" t="str">
        <f>[6]vysledky!I29</f>
        <v>00:08:27,40</v>
      </c>
      <c r="J29" t="str">
        <f>MID([6]vysledky!J29,2,LEN([6]vysledky!J29)-2)</f>
        <v>6</v>
      </c>
      <c r="K29" t="str">
        <f>[6]vysledky!L29</f>
        <v>00:40:19,40</v>
      </c>
      <c r="L29" t="str">
        <f>MID([6]vysledky!M29,2,LEN([6]vysledky!M29)-2)</f>
        <v>31</v>
      </c>
      <c r="M29" s="144">
        <f>[6]vysledky!I29+[6]vysledky!K29+[6]vysledky!L29</f>
        <v>3.4329166666666668E-2</v>
      </c>
      <c r="N29">
        <f t="shared" si="1"/>
        <v>27</v>
      </c>
      <c r="O29" t="str">
        <f>[6]vysledky!O29</f>
        <v>00:22:01,56</v>
      </c>
      <c r="P29" t="str">
        <f>MID([6]vysledky!P29,2,LEN([6]vysledky!P29)-2)</f>
        <v>26</v>
      </c>
      <c r="Q29" s="7" t="str">
        <f>[6]vysledky!Q29</f>
        <v>01:11:50,55</v>
      </c>
      <c r="R29" s="8">
        <v>43</v>
      </c>
      <c r="S29" s="8">
        <v>93</v>
      </c>
    </row>
    <row r="30" spans="1:19" ht="12.75" customHeight="1">
      <c r="A30" s="7">
        <f>[6]vysledky!A30</f>
        <v>26</v>
      </c>
      <c r="B30" t="str">
        <f>_xlfn.CONCAT([6]vysledky!D30," ",[6]vysledky!C30)</f>
        <v>Kysel František</v>
      </c>
      <c r="C30" t="str">
        <f>IF([6]vysledky!H30="","",[6]vysledky!H30)</f>
        <v>DINOS TT</v>
      </c>
      <c r="D30" t="str">
        <f>[6]vysledky!F30</f>
        <v>1976</v>
      </c>
      <c r="E30">
        <f>[6]vysledky!B30</f>
        <v>40</v>
      </c>
      <c r="F30" s="10" t="str">
        <f>IF([6]vysledky!T30="Ano","*","")</f>
        <v>*</v>
      </c>
      <c r="G30" s="7" t="str">
        <f>LEFT([6]vysledky!G30,2)</f>
        <v>M4</v>
      </c>
      <c r="H30" s="7">
        <f t="shared" si="0"/>
        <v>13</v>
      </c>
      <c r="I30" t="str">
        <f>[6]vysledky!I30</f>
        <v>00:09:35,11</v>
      </c>
      <c r="J30" t="str">
        <f>MID([6]vysledky!J30,2,LEN([6]vysledky!J30)-2)</f>
        <v>25</v>
      </c>
      <c r="K30" t="str">
        <f>[6]vysledky!L30</f>
        <v>00:38:38,62</v>
      </c>
      <c r="L30" t="str">
        <f>MID([6]vysledky!M30,2,LEN([6]vysledky!M30)-2)</f>
        <v>24</v>
      </c>
      <c r="M30" s="144">
        <f>[6]vysledky!I30+[6]vysledky!K30+[6]vysledky!L30</f>
        <v>3.4308101851851854E-2</v>
      </c>
      <c r="N30">
        <f t="shared" si="1"/>
        <v>26</v>
      </c>
      <c r="O30" t="str">
        <f>[6]vysledky!O30</f>
        <v>00:22:44,67</v>
      </c>
      <c r="P30" t="str">
        <f>MID([6]vysledky!P30,2,LEN([6]vysledky!P30)-2)</f>
        <v>29</v>
      </c>
      <c r="Q30" s="7" t="str">
        <f>[6]vysledky!Q30</f>
        <v>01:12:56,28</v>
      </c>
      <c r="R30" s="8">
        <v>33</v>
      </c>
      <c r="S30" s="8">
        <v>73</v>
      </c>
    </row>
    <row r="31" spans="1:19" ht="12.75" customHeight="1">
      <c r="A31" s="7">
        <f>[6]vysledky!A31</f>
        <v>27</v>
      </c>
      <c r="B31" t="str">
        <f>_xlfn.CONCAT([6]vysledky!D31," ",[6]vysledky!C31)</f>
        <v>Jungbauer Jan</v>
      </c>
      <c r="C31" t="str">
        <f>IF([6]vysledky!H31="","",[6]vysledky!H31)</f>
        <v>TC Líbovo Potěr</v>
      </c>
      <c r="D31" t="str">
        <f>[6]vysledky!F31</f>
        <v>1984</v>
      </c>
      <c r="E31">
        <f>[6]vysledky!B31</f>
        <v>13</v>
      </c>
      <c r="G31" s="7" t="str">
        <f>LEFT([6]vysledky!G31,2)</f>
        <v>M3</v>
      </c>
      <c r="H31" s="7">
        <f t="shared" si="0"/>
        <v>6</v>
      </c>
      <c r="I31" t="str">
        <f>[6]vysledky!I31</f>
        <v>00:11:26,98</v>
      </c>
      <c r="J31" t="str">
        <f>MID([6]vysledky!J31,2,LEN([6]vysledky!J31)-2)</f>
        <v>39</v>
      </c>
      <c r="K31" t="str">
        <f>[6]vysledky!L31</f>
        <v>00:40:57,15</v>
      </c>
      <c r="L31" t="str">
        <f>MID([6]vysledky!M31,2,LEN([6]vysledky!M31)-2)</f>
        <v>33</v>
      </c>
      <c r="M31" s="144">
        <f>[6]vysledky!I31+[6]vysledky!K31+[6]vysledky!L31</f>
        <v>3.7009375000000004E-2</v>
      </c>
      <c r="N31">
        <f t="shared" si="1"/>
        <v>31</v>
      </c>
      <c r="O31" t="str">
        <f>[6]vysledky!O31</f>
        <v>00:20:26,48</v>
      </c>
      <c r="P31" t="str">
        <f>MID([6]vysledky!P31,2,LEN([6]vysledky!P31)-2)</f>
        <v>14</v>
      </c>
      <c r="Q31" s="7" t="str">
        <f>[6]vysledky!Q31</f>
        <v>01:14:14,06</v>
      </c>
    </row>
    <row r="32" spans="1:19" ht="12.75" customHeight="1">
      <c r="A32" s="7">
        <f>[6]vysledky!A32</f>
        <v>28</v>
      </c>
      <c r="B32" t="str">
        <f>_xlfn.CONCAT([6]vysledky!D32," ",[6]vysledky!C32)</f>
        <v>Pourová Věra</v>
      </c>
      <c r="C32" t="str">
        <f>IF([6]vysledky!H32="","",[6]vysledky!H32)</f>
        <v>Šutri Prachatice</v>
      </c>
      <c r="D32" t="str">
        <f>[6]vysledky!F32</f>
        <v>1990</v>
      </c>
      <c r="E32">
        <f>[6]vysledky!B32</f>
        <v>33</v>
      </c>
      <c r="F32" s="10" t="str">
        <f>IF([6]vysledky!T32="Ano","*","")</f>
        <v>*</v>
      </c>
      <c r="G32" s="7" t="str">
        <f>LEFT([6]vysledky!G32,2)</f>
        <v>Z3</v>
      </c>
      <c r="H32" s="7">
        <f t="shared" si="0"/>
        <v>1</v>
      </c>
      <c r="I32" t="str">
        <f>[6]vysledky!I32</f>
        <v>00:09:33,20</v>
      </c>
      <c r="J32" t="str">
        <f>MID([6]vysledky!J32,2,LEN([6]vysledky!J32)-2)</f>
        <v>24</v>
      </c>
      <c r="K32" t="str">
        <f>[6]vysledky!L32</f>
        <v>00:39:44,61</v>
      </c>
      <c r="L32" t="str">
        <f>MID([6]vysledky!M32,2,LEN([6]vysledky!M32)-2)</f>
        <v>28</v>
      </c>
      <c r="M32" s="144">
        <f>[6]vysledky!I32+[6]vysledky!K32+[6]vysledky!L32</f>
        <v>3.4818287037037036E-2</v>
      </c>
      <c r="N32">
        <f t="shared" si="1"/>
        <v>28</v>
      </c>
      <c r="O32" t="str">
        <f>[6]vysledky!O32</f>
        <v>00:23:28,87</v>
      </c>
      <c r="P32" t="str">
        <f>MID([6]vysledky!P32,2,LEN([6]vysledky!P32)-2)</f>
        <v>31</v>
      </c>
      <c r="Q32" s="7" t="str">
        <f>[6]vysledky!Q32</f>
        <v>01:14:14,60</v>
      </c>
      <c r="R32" s="8">
        <v>50</v>
      </c>
      <c r="S32" s="8">
        <v>91</v>
      </c>
    </row>
    <row r="33" spans="1:19" ht="12.75" customHeight="1">
      <c r="A33" s="7">
        <f>[6]vysledky!A33</f>
        <v>29</v>
      </c>
      <c r="B33" t="str">
        <f>_xlfn.CONCAT([6]vysledky!D33," ",[6]vysledky!C33)</f>
        <v>Pech Roman</v>
      </c>
      <c r="C33" t="str">
        <f>IF([6]vysledky!H33="","",[6]vysledky!H33)</f>
        <v>šutri Prachatice</v>
      </c>
      <c r="D33" t="str">
        <f>[6]vysledky!F33</f>
        <v>1962</v>
      </c>
      <c r="E33">
        <f>[6]vysledky!B33</f>
        <v>39</v>
      </c>
      <c r="F33" s="10" t="str">
        <f>IF([6]vysledky!T33="Ano","*","")</f>
        <v>*</v>
      </c>
      <c r="G33" s="7" t="str">
        <f>LEFT([6]vysledky!G33,2)</f>
        <v>M6</v>
      </c>
      <c r="H33" s="7">
        <f t="shared" si="0"/>
        <v>1</v>
      </c>
      <c r="I33" t="str">
        <f>[6]vysledky!I33</f>
        <v>00:09:26,01</v>
      </c>
      <c r="J33" t="str">
        <f>MID([6]vysledky!J33,2,LEN([6]vysledky!J33)-2)</f>
        <v>22</v>
      </c>
      <c r="K33" t="str">
        <f>[6]vysledky!L33</f>
        <v>00:39:51,45</v>
      </c>
      <c r="L33" t="str">
        <f>MID([6]vysledky!M33,2,LEN([6]vysledky!M33)-2)</f>
        <v>29</v>
      </c>
      <c r="M33" s="144">
        <f>[6]vysledky!I33+[6]vysledky!K33+[6]vysledky!L33</f>
        <v>3.4851620370370373E-2</v>
      </c>
      <c r="N33">
        <f t="shared" si="1"/>
        <v>29</v>
      </c>
      <c r="O33" t="str">
        <f>[6]vysledky!O33</f>
        <v>00:23:34,83</v>
      </c>
      <c r="P33" t="str">
        <f>MID([6]vysledky!P33,2,LEN([6]vysledky!P33)-2)</f>
        <v>32</v>
      </c>
      <c r="Q33" s="7" t="str">
        <f>[6]vysledky!Q33</f>
        <v>01:14:26,88</v>
      </c>
      <c r="R33" s="8">
        <v>50</v>
      </c>
      <c r="S33" s="8">
        <v>72</v>
      </c>
    </row>
    <row r="34" spans="1:19" ht="12.75" customHeight="1">
      <c r="A34" s="7">
        <f>[6]vysledky!A34</f>
        <v>30</v>
      </c>
      <c r="B34" t="str">
        <f>_xlfn.CONCAT([6]vysledky!D34," ",[6]vysledky!C34)</f>
        <v>Ryšlavý Květoslav</v>
      </c>
      <c r="C34" t="str">
        <f>IF([6]vysledky!H34="","",[6]vysledky!H34)</f>
        <v>RESOLUTION TEAM</v>
      </c>
      <c r="D34" t="str">
        <f>[6]vysledky!F34</f>
        <v>1971</v>
      </c>
      <c r="E34">
        <f>[6]vysledky!B34</f>
        <v>46</v>
      </c>
      <c r="F34" s="10" t="str">
        <f>IF([6]vysledky!T34="Ano","*","")</f>
        <v>*</v>
      </c>
      <c r="G34" s="7" t="str">
        <f>LEFT([6]vysledky!G34,2)</f>
        <v>M5</v>
      </c>
      <c r="H34" s="7">
        <f t="shared" si="0"/>
        <v>4</v>
      </c>
      <c r="I34" t="str">
        <f>[6]vysledky!I34</f>
        <v>00:08:31,17</v>
      </c>
      <c r="J34" t="str">
        <f>MID([6]vysledky!J34,2,LEN([6]vysledky!J34)-2)</f>
        <v>7</v>
      </c>
      <c r="K34" t="str">
        <f>[6]vysledky!L34</f>
        <v>00:40:05,12</v>
      </c>
      <c r="L34" t="str">
        <f>MID([6]vysledky!M34,2,LEN([6]vysledky!M34)-2)</f>
        <v>30</v>
      </c>
      <c r="M34" s="144">
        <f>[6]vysledky!I34+[6]vysledky!K34+[6]vysledky!L34</f>
        <v>3.4212152777777775E-2</v>
      </c>
      <c r="N34">
        <f t="shared" si="1"/>
        <v>25</v>
      </c>
      <c r="O34" t="str">
        <f>[6]vysledky!O34</f>
        <v>00:25:56,32</v>
      </c>
      <c r="P34" t="str">
        <f>MID([6]vysledky!P34,2,LEN([6]vysledky!P34)-2)</f>
        <v>35</v>
      </c>
      <c r="Q34" s="7" t="str">
        <f>[6]vysledky!Q34</f>
        <v>01:15:56,09</v>
      </c>
      <c r="R34" s="8">
        <v>41</v>
      </c>
      <c r="S34" s="8">
        <v>71</v>
      </c>
    </row>
    <row r="35" spans="1:19" ht="12.75" customHeight="1">
      <c r="A35" s="7">
        <f>[6]vysledky!A35</f>
        <v>31</v>
      </c>
      <c r="B35" t="str">
        <f>_xlfn.CONCAT([6]vysledky!D35," ",[6]vysledky!C35)</f>
        <v>Tučková Jana</v>
      </c>
      <c r="C35" t="str">
        <f>IF([6]vysledky!H35="","",[6]vysledky!H35)</f>
        <v>TriSK ČB</v>
      </c>
      <c r="D35" t="str">
        <f>[6]vysledky!F35</f>
        <v>1982</v>
      </c>
      <c r="E35">
        <f>[6]vysledky!B35</f>
        <v>21</v>
      </c>
      <c r="F35" s="10" t="str">
        <f>IF([6]vysledky!T35="Ano","*","")</f>
        <v>*</v>
      </c>
      <c r="G35" s="7" t="str">
        <f>LEFT([6]vysledky!G35,2)</f>
        <v>Z4</v>
      </c>
      <c r="H35" s="7">
        <f t="shared" si="0"/>
        <v>1</v>
      </c>
      <c r="I35" t="str">
        <f>[6]vysledky!I35</f>
        <v>00:11:12,30</v>
      </c>
      <c r="J35" t="str">
        <f>MID([6]vysledky!J35,2,LEN([6]vysledky!J35)-2)</f>
        <v>36</v>
      </c>
      <c r="K35" t="str">
        <f>[6]vysledky!L35</f>
        <v>00:41:47,50</v>
      </c>
      <c r="L35" t="str">
        <f>MID([6]vysledky!M35,2,LEN([6]vysledky!M35)-2)</f>
        <v>34</v>
      </c>
      <c r="M35" s="144">
        <f>[6]vysledky!I35+[6]vysledky!K35+[6]vysledky!L35</f>
        <v>3.7522569444444445E-2</v>
      </c>
      <c r="N35">
        <f t="shared" si="1"/>
        <v>33</v>
      </c>
      <c r="O35" t="str">
        <f>[6]vysledky!O35</f>
        <v>00:20:55,20</v>
      </c>
      <c r="P35" t="str">
        <f>MID([6]vysledky!P35,2,LEN([6]vysledky!P35)-2)</f>
        <v>19</v>
      </c>
      <c r="Q35" s="7" t="str">
        <f>[6]vysledky!Q35</f>
        <v>01:15:57,01</v>
      </c>
      <c r="R35" s="8">
        <v>50</v>
      </c>
      <c r="S35" s="8">
        <v>90</v>
      </c>
    </row>
    <row r="36" spans="1:19" ht="12.75" customHeight="1">
      <c r="A36" s="7">
        <f>[6]vysledky!A36</f>
        <v>32</v>
      </c>
      <c r="B36" t="str">
        <f>_xlfn.CONCAT([6]vysledky!D36," ",[6]vysledky!C36)</f>
        <v>Zabloudil Jan</v>
      </c>
      <c r="C36" t="str">
        <f>IF([6]vysledky!H36="","",[6]vysledky!H36)</f>
        <v>Loupeznici ORC</v>
      </c>
      <c r="D36" t="str">
        <f>[6]vysledky!F36</f>
        <v>1987</v>
      </c>
      <c r="E36">
        <f>[6]vysledky!B36</f>
        <v>10</v>
      </c>
      <c r="G36" s="7" t="str">
        <f>LEFT([6]vysledky!G36,2)</f>
        <v>M3</v>
      </c>
      <c r="H36" s="7">
        <f t="shared" si="0"/>
        <v>7</v>
      </c>
      <c r="I36" t="str">
        <f>[6]vysledky!I36</f>
        <v>00:10:58,81</v>
      </c>
      <c r="J36" t="str">
        <f>MID([6]vysledky!J36,2,LEN([6]vysledky!J36)-2)</f>
        <v>32</v>
      </c>
      <c r="K36" t="str">
        <f>[6]vysledky!L36</f>
        <v>00:42:13,61</v>
      </c>
      <c r="L36" t="str">
        <f>MID([6]vysledky!M36,2,LEN([6]vysledky!M36)-2)</f>
        <v>35</v>
      </c>
      <c r="M36" s="144">
        <f>[6]vysledky!I36+[6]vysledky!K36+[6]vysledky!L36</f>
        <v>3.8125925925925924E-2</v>
      </c>
      <c r="N36">
        <f t="shared" si="1"/>
        <v>35</v>
      </c>
      <c r="O36" t="str">
        <f>[6]vysledky!O36</f>
        <v>00:21:32,87</v>
      </c>
      <c r="P36" t="str">
        <f>MID([6]vysledky!P36,2,LEN([6]vysledky!P36)-2)</f>
        <v>23</v>
      </c>
      <c r="Q36" s="7" t="str">
        <f>[6]vysledky!Q36</f>
        <v>01:17:36,48</v>
      </c>
    </row>
    <row r="37" spans="1:19" ht="12.75" customHeight="1">
      <c r="A37" s="7">
        <f>[6]vysledky!A37</f>
        <v>33</v>
      </c>
      <c r="B37" t="str">
        <f>_xlfn.CONCAT([6]vysledky!D37," ",[6]vysledky!C37)</f>
        <v>Tabery Lukáš</v>
      </c>
      <c r="C37" t="str">
        <f>IF([6]vysledky!H37="","",[6]vysledky!H37)</f>
        <v>České Budějovice</v>
      </c>
      <c r="D37" t="str">
        <f>[6]vysledky!F37</f>
        <v>1975</v>
      </c>
      <c r="E37">
        <f>[6]vysledky!B37</f>
        <v>48</v>
      </c>
      <c r="F37" s="10" t="str">
        <f>IF([6]vysledky!T37="Ano","*","")</f>
        <v>*</v>
      </c>
      <c r="G37" s="7" t="str">
        <f>LEFT([6]vysledky!G37,2)</f>
        <v>M4</v>
      </c>
      <c r="H37" s="7">
        <f t="shared" si="0"/>
        <v>14</v>
      </c>
      <c r="I37" t="str">
        <f>[6]vysledky!I37</f>
        <v>00:15:09,34</v>
      </c>
      <c r="J37" t="str">
        <f>MID([6]vysledky!J37,2,LEN([6]vysledky!J37)-2)</f>
        <v>45</v>
      </c>
      <c r="K37" t="str">
        <f>[6]vysledky!L37</f>
        <v>00:36:54,40</v>
      </c>
      <c r="L37" t="str">
        <f>MID([6]vysledky!M37,2,LEN([6]vysledky!M37)-2)</f>
        <v>17</v>
      </c>
      <c r="M37" s="144">
        <f>[6]vysledky!I37+[6]vysledky!K37+[6]vysledky!L37</f>
        <v>3.7834837962962962E-2</v>
      </c>
      <c r="N37">
        <f t="shared" si="1"/>
        <v>34</v>
      </c>
      <c r="O37" t="str">
        <f>[6]vysledky!O37</f>
        <v>00:22:01,98</v>
      </c>
      <c r="P37" t="str">
        <f>MID([6]vysledky!P37,2,LEN([6]vysledky!P37)-2)</f>
        <v>27</v>
      </c>
      <c r="Q37" s="7" t="str">
        <f>[6]vysledky!Q37</f>
        <v>01:18:22,51</v>
      </c>
      <c r="R37" s="8">
        <v>32</v>
      </c>
      <c r="S37" s="8">
        <v>70</v>
      </c>
    </row>
    <row r="38" spans="1:19" ht="12.75" customHeight="1">
      <c r="A38" s="7">
        <f>[6]vysledky!A38</f>
        <v>34</v>
      </c>
      <c r="B38" t="str">
        <f>_xlfn.CONCAT([6]vysledky!D38," ",[6]vysledky!C38)</f>
        <v>Černý Jan</v>
      </c>
      <c r="C38" t="str">
        <f>IF([6]vysledky!H38="","",[6]vysledky!H38)</f>
        <v/>
      </c>
      <c r="D38" t="str">
        <f>[6]vysledky!F38</f>
        <v>1992</v>
      </c>
      <c r="E38">
        <f>[6]vysledky!B38</f>
        <v>34</v>
      </c>
      <c r="G38" s="7" t="str">
        <f>LEFT([6]vysledky!G38,2)</f>
        <v>M3</v>
      </c>
      <c r="H38" s="7">
        <f t="shared" si="0"/>
        <v>8</v>
      </c>
      <c r="I38" t="str">
        <f>[6]vysledky!I38</f>
        <v>00:11:02,66</v>
      </c>
      <c r="J38" t="str">
        <f>MID([6]vysledky!J38,2,LEN([6]vysledky!J38)-2)</f>
        <v>33</v>
      </c>
      <c r="K38" t="str">
        <f>[6]vysledky!L38</f>
        <v>00:39:07,20</v>
      </c>
      <c r="L38" t="str">
        <f>MID([6]vysledky!M38,2,LEN([6]vysledky!M38)-2)</f>
        <v>26</v>
      </c>
      <c r="M38" s="144">
        <f>[6]vysledky!I38+[6]vysledky!K38+[6]vysledky!L38</f>
        <v>3.619085648148148E-2</v>
      </c>
      <c r="N38">
        <f t="shared" si="1"/>
        <v>30</v>
      </c>
      <c r="O38" t="str">
        <f>[6]vysledky!O38</f>
        <v>00:26:36,52</v>
      </c>
      <c r="P38" t="str">
        <f>MID([6]vysledky!P38,2,LEN([6]vysledky!P38)-2)</f>
        <v>37</v>
      </c>
      <c r="Q38" s="7" t="str">
        <f>[6]vysledky!Q38</f>
        <v>01:20:05,58</v>
      </c>
    </row>
    <row r="39" spans="1:19" ht="12.75" customHeight="1">
      <c r="A39" s="7">
        <f>[6]vysledky!A39</f>
        <v>35</v>
      </c>
      <c r="B39" t="str">
        <f>_xlfn.CONCAT([6]vysledky!D39," ",[6]vysledky!C39)</f>
        <v>Trčka Jan</v>
      </c>
      <c r="C39" t="str">
        <f>IF([6]vysledky!H39="","",[6]vysledky!H39)</f>
        <v>Albeř</v>
      </c>
      <c r="D39" t="str">
        <f>[6]vysledky!F39</f>
        <v>1968</v>
      </c>
      <c r="E39">
        <f>[6]vysledky!B39</f>
        <v>9</v>
      </c>
      <c r="G39" s="7" t="str">
        <f>LEFT([6]vysledky!G39,2)</f>
        <v>M5</v>
      </c>
      <c r="H39" s="7">
        <f t="shared" si="0"/>
        <v>5</v>
      </c>
      <c r="I39" t="str">
        <f>[6]vysledky!I39</f>
        <v>00:11:22,06</v>
      </c>
      <c r="J39" t="str">
        <f>MID([6]vysledky!J39,2,LEN([6]vysledky!J39)-2)</f>
        <v>37</v>
      </c>
      <c r="K39" t="str">
        <f>[6]vysledky!L39</f>
        <v>00:40:52,01</v>
      </c>
      <c r="L39" t="str">
        <f>MID([6]vysledky!M39,2,LEN([6]vysledky!M39)-2)</f>
        <v>32</v>
      </c>
      <c r="M39" s="144">
        <f>[6]vysledky!I39+[6]vysledky!K39+[6]vysledky!L39</f>
        <v>3.7177430555555557E-2</v>
      </c>
      <c r="N39">
        <f t="shared" si="1"/>
        <v>32</v>
      </c>
      <c r="O39" t="str">
        <f>[6]vysledky!O39</f>
        <v>00:25:47,81</v>
      </c>
      <c r="P39" t="str">
        <f>MID([6]vysledky!P39,2,LEN([6]vysledky!P39)-2)</f>
        <v>34</v>
      </c>
      <c r="Q39" s="7" t="str">
        <f>[6]vysledky!Q39</f>
        <v>01:20:18,20</v>
      </c>
    </row>
    <row r="40" spans="1:19" ht="12.75" customHeight="1">
      <c r="A40" s="7">
        <f>[6]vysledky!A40</f>
        <v>36</v>
      </c>
      <c r="B40" t="str">
        <f>_xlfn.CONCAT([6]vysledky!D40," ",[6]vysledky!C40)</f>
        <v>Procházková Hana</v>
      </c>
      <c r="C40" t="str">
        <f>IF([6]vysledky!H40="","",[6]vysledky!H40)</f>
        <v/>
      </c>
      <c r="D40" t="str">
        <f>[6]vysledky!F40</f>
        <v>1981</v>
      </c>
      <c r="E40">
        <f>[6]vysledky!B40</f>
        <v>17</v>
      </c>
      <c r="G40" s="7" t="str">
        <f>LEFT([6]vysledky!G40,2)</f>
        <v>Z4</v>
      </c>
      <c r="H40" s="7">
        <f t="shared" si="0"/>
        <v>2</v>
      </c>
      <c r="I40" t="str">
        <f>[6]vysledky!I40</f>
        <v>00:09:39,30</v>
      </c>
      <c r="J40" t="str">
        <f>MID([6]vysledky!J40,2,LEN([6]vysledky!J40)-2)</f>
        <v>27</v>
      </c>
      <c r="K40" t="str">
        <f>[6]vysledky!L40</f>
        <v>00:45:16,12</v>
      </c>
      <c r="L40" t="str">
        <f>MID([6]vysledky!M40,2,LEN([6]vysledky!M40)-2)</f>
        <v>39</v>
      </c>
      <c r="M40" s="144">
        <f>[6]vysledky!I40+[6]vysledky!K40+[6]vysledky!L40</f>
        <v>3.925127314814815E-2</v>
      </c>
      <c r="N40">
        <f t="shared" si="1"/>
        <v>38</v>
      </c>
      <c r="O40" t="str">
        <f>[6]vysledky!O40</f>
        <v>00:23:42,65</v>
      </c>
      <c r="P40" t="str">
        <f>MID([6]vysledky!P40,2,LEN([6]vysledky!P40)-2)</f>
        <v>33</v>
      </c>
      <c r="Q40" s="7" t="str">
        <f>[6]vysledky!Q40</f>
        <v>01:21:53,29</v>
      </c>
    </row>
    <row r="41" spans="1:19" ht="12.75" customHeight="1">
      <c r="A41" s="7">
        <f>[6]vysledky!A41</f>
        <v>37</v>
      </c>
      <c r="B41" t="str">
        <f>_xlfn.CONCAT([6]vysledky!D41," ",[6]vysledky!C41)</f>
        <v>Mejzlík Petr</v>
      </c>
      <c r="C41" t="str">
        <f>IF([6]vysledky!H41="","",[6]vysledky!H41)</f>
        <v>TJ Spartak Třebíč</v>
      </c>
      <c r="D41" t="str">
        <f>[6]vysledky!F41</f>
        <v>1959</v>
      </c>
      <c r="E41">
        <f>[6]vysledky!B41</f>
        <v>18</v>
      </c>
      <c r="G41" s="7" t="str">
        <f>LEFT([6]vysledky!G41,2)</f>
        <v>M6</v>
      </c>
      <c r="H41" s="7">
        <f t="shared" si="0"/>
        <v>2</v>
      </c>
      <c r="I41" t="str">
        <f>[6]vysledky!I41</f>
        <v>00:10:18,25</v>
      </c>
      <c r="J41" t="str">
        <f>MID([6]vysledky!J41,2,LEN([6]vysledky!J41)-2)</f>
        <v>28</v>
      </c>
      <c r="K41" t="str">
        <f>[6]vysledky!L41</f>
        <v>00:43:37,45</v>
      </c>
      <c r="L41" t="str">
        <f>MID([6]vysledky!M41,2,LEN([6]vysledky!M41)-2)</f>
        <v>37</v>
      </c>
      <c r="M41" s="144">
        <f>[6]vysledky!I41+[6]vysledky!K41+[6]vysledky!L41</f>
        <v>3.832071759259259E-2</v>
      </c>
      <c r="N41">
        <f t="shared" si="1"/>
        <v>37</v>
      </c>
      <c r="O41" t="str">
        <f>[6]vysledky!O41</f>
        <v>00:28:04,57</v>
      </c>
      <c r="P41" t="str">
        <f>MID([6]vysledky!P41,2,LEN([6]vysledky!P41)-2)</f>
        <v>39</v>
      </c>
      <c r="Q41" s="7" t="str">
        <f>[6]vysledky!Q41</f>
        <v>01:24:14,60</v>
      </c>
    </row>
    <row r="42" spans="1:19" ht="12.75" customHeight="1">
      <c r="A42" s="7">
        <f>[6]vysledky!A42</f>
        <v>38</v>
      </c>
      <c r="B42" t="str">
        <f>_xlfn.CONCAT([6]vysledky!D42," ",[6]vysledky!C42)</f>
        <v>Valdauf Radim</v>
      </c>
      <c r="C42" t="str">
        <f>IF([6]vysledky!H42="","",[6]vysledky!H42)</f>
        <v>Hluboká nad Vltavou</v>
      </c>
      <c r="D42" t="str">
        <f>[6]vysledky!F42</f>
        <v>1965</v>
      </c>
      <c r="E42">
        <f>[6]vysledky!B42</f>
        <v>49</v>
      </c>
      <c r="F42" s="10" t="str">
        <f>IF([6]vysledky!T42="Ano","*","")</f>
        <v>*</v>
      </c>
      <c r="G42" s="7" t="str">
        <f>LEFT([6]vysledky!G42,2)</f>
        <v>M5</v>
      </c>
      <c r="H42" s="7">
        <f t="shared" si="0"/>
        <v>6</v>
      </c>
      <c r="I42" t="str">
        <f>[6]vysledky!I42</f>
        <v>00:10:55,39</v>
      </c>
      <c r="J42" t="str">
        <f>MID([6]vysledky!J42,2,LEN([6]vysledky!J42)-2)</f>
        <v>30</v>
      </c>
      <c r="K42" t="str">
        <f>[6]vysledky!L42</f>
        <v>00:42:57,18</v>
      </c>
      <c r="L42" t="str">
        <f>MID([6]vysledky!M42,2,LEN([6]vysledky!M42)-2)</f>
        <v>36</v>
      </c>
      <c r="M42" s="144">
        <f>[6]vysledky!I42+[6]vysledky!K42+[6]vysledky!L42</f>
        <v>3.8256828703703706E-2</v>
      </c>
      <c r="N42">
        <f t="shared" si="1"/>
        <v>36</v>
      </c>
      <c r="O42" t="str">
        <f>[6]vysledky!O42</f>
        <v>00:28:55,15</v>
      </c>
      <c r="P42" t="str">
        <f>MID([6]vysledky!P42,2,LEN([6]vysledky!P42)-2)</f>
        <v>41</v>
      </c>
      <c r="Q42" s="7" t="str">
        <f>[6]vysledky!Q42</f>
        <v>01:24:57,18</v>
      </c>
      <c r="R42" s="8">
        <v>40</v>
      </c>
      <c r="S42" s="8">
        <v>69</v>
      </c>
    </row>
    <row r="43" spans="1:19" ht="12.75" customHeight="1">
      <c r="A43" s="7">
        <f>[6]vysledky!A43</f>
        <v>39</v>
      </c>
      <c r="B43" t="str">
        <f>_xlfn.CONCAT([6]vysledky!D43," ",[6]vysledky!C43)</f>
        <v>Steinbauerová Veronika</v>
      </c>
      <c r="C43" t="str">
        <f>IF([6]vysledky!H43="","",[6]vysledky!H43)</f>
        <v/>
      </c>
      <c r="D43" t="str">
        <f>[6]vysledky!F43</f>
        <v>2006</v>
      </c>
      <c r="E43">
        <f>[6]vysledky!B43</f>
        <v>37</v>
      </c>
      <c r="G43" s="7" t="str">
        <f>LEFT([6]vysledky!G43,2)</f>
        <v>Z1</v>
      </c>
      <c r="H43" s="7">
        <f t="shared" si="0"/>
        <v>1</v>
      </c>
      <c r="I43" t="str">
        <f>[6]vysledky!I43</f>
        <v>00:11:25,85</v>
      </c>
      <c r="J43" t="str">
        <f>MID([6]vysledky!J43,2,LEN([6]vysledky!J43)-2)</f>
        <v>38</v>
      </c>
      <c r="K43" t="str">
        <f>[6]vysledky!L43</f>
        <v>00:47:42,10</v>
      </c>
      <c r="L43" t="str">
        <f>MID([6]vysledky!M43,2,LEN([6]vysledky!M43)-2)</f>
        <v>41</v>
      </c>
      <c r="M43" s="144">
        <f>[6]vysledky!I43+[6]vysledky!K43+[6]vysledky!L43</f>
        <v>4.2226967592592597E-2</v>
      </c>
      <c r="N43">
        <f t="shared" si="1"/>
        <v>41</v>
      </c>
      <c r="O43" t="str">
        <f>[6]vysledky!O43</f>
        <v>00:26:33,54</v>
      </c>
      <c r="P43" t="str">
        <f>MID([6]vysledky!P43,2,LEN([6]vysledky!P43)-2)</f>
        <v>36</v>
      </c>
      <c r="Q43" s="7" t="str">
        <f>[6]vysledky!Q43</f>
        <v>01:28:14,17</v>
      </c>
    </row>
    <row r="44" spans="1:19" ht="12.75" customHeight="1">
      <c r="A44" s="7">
        <f>[6]vysledky!A44</f>
        <v>40</v>
      </c>
      <c r="B44" t="str">
        <f>_xlfn.CONCAT([6]vysledky!D44," ",[6]vysledky!C44)</f>
        <v>Jahoda Vladimír</v>
      </c>
      <c r="C44" t="str">
        <f>IF([6]vysledky!H44="","",[6]vysledky!H44)</f>
        <v>TT Tálín</v>
      </c>
      <c r="D44" t="str">
        <f>[6]vysledky!F44</f>
        <v>1963</v>
      </c>
      <c r="E44">
        <f>[6]vysledky!B44</f>
        <v>4</v>
      </c>
      <c r="F44" s="10" t="str">
        <f>IF([6]vysledky!T44="Ano","*","")</f>
        <v>*</v>
      </c>
      <c r="G44" s="7" t="str">
        <f>LEFT([6]vysledky!G44,2)</f>
        <v>M6</v>
      </c>
      <c r="H44" s="7">
        <f t="shared" si="0"/>
        <v>3</v>
      </c>
      <c r="I44" t="str">
        <f>[6]vysledky!I44</f>
        <v>00:11:08,71</v>
      </c>
      <c r="J44" t="str">
        <f>MID([6]vysledky!J44,2,LEN([6]vysledky!J44)-2)</f>
        <v>35</v>
      </c>
      <c r="K44" t="str">
        <f>[6]vysledky!L44</f>
        <v>00:47:15,26</v>
      </c>
      <c r="L44" t="str">
        <f>MID([6]vysledky!M44,2,LEN([6]vysledky!M44)-2)</f>
        <v>40</v>
      </c>
      <c r="M44" s="144">
        <f>[6]vysledky!I44+[6]vysledky!K44+[6]vysledky!L44</f>
        <v>4.1148148148148149E-2</v>
      </c>
      <c r="N44">
        <f t="shared" si="1"/>
        <v>39</v>
      </c>
      <c r="O44" t="str">
        <f>[6]vysledky!O44</f>
        <v>00:28:20,48</v>
      </c>
      <c r="P44" t="str">
        <f>MID([6]vysledky!P44,2,LEN([6]vysledky!P44)-2)</f>
        <v>40</v>
      </c>
      <c r="Q44" s="7" t="str">
        <f>[6]vysledky!Q44</f>
        <v>01:28:49,11</v>
      </c>
      <c r="R44" s="8">
        <v>46</v>
      </c>
      <c r="S44" s="8">
        <v>68</v>
      </c>
    </row>
    <row r="45" spans="1:19" ht="12.75" customHeight="1">
      <c r="A45" s="7">
        <f>[6]vysledky!A45</f>
        <v>41</v>
      </c>
      <c r="B45" t="str">
        <f>_xlfn.CONCAT([6]vysledky!D45," ",[6]vysledky!C45)</f>
        <v>Marhoun Jan</v>
      </c>
      <c r="C45" t="str">
        <f>IF([6]vysledky!H45="","",[6]vysledky!H45)</f>
        <v/>
      </c>
      <c r="D45" t="str">
        <f>[6]vysledky!F45</f>
        <v>1983</v>
      </c>
      <c r="E45">
        <f>[6]vysledky!B45</f>
        <v>50</v>
      </c>
      <c r="G45" s="7" t="str">
        <f>LEFT([6]vysledky!G45,2)</f>
        <v>M4</v>
      </c>
      <c r="H45" s="7">
        <f t="shared" si="0"/>
        <v>15</v>
      </c>
      <c r="I45" t="str">
        <f>[6]vysledky!I45</f>
        <v>00:14:18,81</v>
      </c>
      <c r="J45" t="str">
        <f>MID([6]vysledky!J45,2,LEN([6]vysledky!J45)-2)</f>
        <v>44</v>
      </c>
      <c r="K45" t="str">
        <f>[6]vysledky!L45</f>
        <v>00:43:44,89</v>
      </c>
      <c r="L45" t="str">
        <f>MID([6]vysledky!M45,2,LEN([6]vysledky!M45)-2)</f>
        <v>38</v>
      </c>
      <c r="M45" s="144">
        <f>[6]vysledky!I45+[6]vysledky!K45+[6]vysledky!L45</f>
        <v>4.1557638888888894E-2</v>
      </c>
      <c r="N45">
        <f t="shared" si="1"/>
        <v>40</v>
      </c>
      <c r="O45" t="str">
        <f>[6]vysledky!O45</f>
        <v>00:28:03,45</v>
      </c>
      <c r="P45" t="str">
        <f>MID([6]vysledky!P45,2,LEN([6]vysledky!P45)-2)</f>
        <v>38</v>
      </c>
      <c r="Q45" s="7" t="str">
        <f>[6]vysledky!Q45</f>
        <v>01:29:25,08</v>
      </c>
    </row>
    <row r="46" spans="1:19" ht="12.75" customHeight="1">
      <c r="A46" s="7">
        <f>[6]vysledky!A46</f>
        <v>42</v>
      </c>
      <c r="B46" t="str">
        <f>_xlfn.CONCAT([6]vysledky!D46," ",[6]vysledky!C46)</f>
        <v>Hošnová Iveta</v>
      </c>
      <c r="C46" t="str">
        <f>IF([6]vysledky!H46="","",[6]vysledky!H46)</f>
        <v>Bechyně</v>
      </c>
      <c r="D46" t="str">
        <f>[6]vysledky!F46</f>
        <v>1998</v>
      </c>
      <c r="E46">
        <f>[6]vysledky!B46</f>
        <v>8</v>
      </c>
      <c r="F46" s="10" t="s">
        <v>109</v>
      </c>
      <c r="G46" s="7" t="str">
        <f>LEFT([6]vysledky!G46,2)</f>
        <v>Z2</v>
      </c>
      <c r="H46" s="7">
        <f t="shared" si="0"/>
        <v>4</v>
      </c>
      <c r="I46" t="str">
        <f>[6]vysledky!I46</f>
        <v>00:12:13,25</v>
      </c>
      <c r="J46" t="str">
        <f>MID([6]vysledky!J46,2,LEN([6]vysledky!J46)-2)</f>
        <v>41</v>
      </c>
      <c r="K46" t="str">
        <f>[6]vysledky!L46</f>
        <v>00:48:47,25</v>
      </c>
      <c r="L46" t="str">
        <f>MID([6]vysledky!M46,2,LEN([6]vysledky!M46)-2)</f>
        <v>42</v>
      </c>
      <c r="M46" s="144">
        <f>[6]vysledky!I46+[6]vysledky!K46+[6]vysledky!L46</f>
        <v>4.3516319444444444E-2</v>
      </c>
      <c r="N46">
        <f t="shared" si="1"/>
        <v>42</v>
      </c>
      <c r="O46" t="str">
        <f>[6]vysledky!O46</f>
        <v>00:29:11,51</v>
      </c>
      <c r="P46" t="str">
        <f>MID([6]vysledky!P46,2,LEN([6]vysledky!P46)-2)</f>
        <v>42</v>
      </c>
      <c r="Q46" s="7" t="str">
        <f>[6]vysledky!Q46</f>
        <v>01:32:49,78</v>
      </c>
      <c r="R46" s="8">
        <v>41</v>
      </c>
      <c r="S46" s="8">
        <v>89</v>
      </c>
    </row>
    <row r="47" spans="1:19" ht="12.75" customHeight="1">
      <c r="A47" s="7">
        <f>[6]vysledky!A47</f>
        <v>43</v>
      </c>
      <c r="B47" t="str">
        <f>_xlfn.CONCAT([6]vysledky!D47," ",[6]vysledky!C47)</f>
        <v>Novotná Kristýna</v>
      </c>
      <c r="C47" t="str">
        <f>IF([6]vysledky!H47="","",[6]vysledky!H47)</f>
        <v>České Budějovice</v>
      </c>
      <c r="D47" t="str">
        <f>[6]vysledky!F47</f>
        <v>1995</v>
      </c>
      <c r="E47">
        <f>[6]vysledky!B47</f>
        <v>1</v>
      </c>
      <c r="F47" s="10" t="str">
        <f>IF([6]vysledky!T47="Ano","*","")</f>
        <v>*</v>
      </c>
      <c r="G47" s="7" t="str">
        <f>LEFT([6]vysledky!G47,2)</f>
        <v>Z2</v>
      </c>
      <c r="H47" s="7">
        <f t="shared" si="0"/>
        <v>5</v>
      </c>
      <c r="I47" t="str">
        <f>[6]vysledky!I47</f>
        <v>00:10:50,29</v>
      </c>
      <c r="J47" t="str">
        <f>MID([6]vysledky!J47,2,LEN([6]vysledky!J47)-2)</f>
        <v>29</v>
      </c>
      <c r="K47" t="str">
        <f>[6]vysledky!L47</f>
        <v>00:55:35,20</v>
      </c>
      <c r="L47" t="str">
        <f>MID([6]vysledky!M47,2,LEN([6]vysledky!M47)-2)</f>
        <v>44</v>
      </c>
      <c r="M47" s="144">
        <f>[6]vysledky!I47+[6]vysledky!K47+[6]vysledky!L47</f>
        <v>4.7070254629629632E-2</v>
      </c>
      <c r="N47">
        <f t="shared" si="1"/>
        <v>43</v>
      </c>
      <c r="O47" t="str">
        <f>[6]vysledky!O47</f>
        <v>00:32:01,92</v>
      </c>
      <c r="P47" t="str">
        <f>MID([6]vysledky!P47,2,LEN([6]vysledky!P47)-2)</f>
        <v>44</v>
      </c>
      <c r="Q47" s="7" t="str">
        <f>[6]vysledky!Q47</f>
        <v>01:40:31,00</v>
      </c>
      <c r="R47" s="8">
        <v>40</v>
      </c>
      <c r="S47" s="8">
        <v>88</v>
      </c>
    </row>
    <row r="48" spans="1:19" ht="12.75" customHeight="1">
      <c r="A48" s="7">
        <f>[6]vysledky!A48</f>
        <v>44</v>
      </c>
      <c r="B48" t="str">
        <f>_xlfn.CONCAT([6]vysledky!D48," ",[6]vysledky!C48)</f>
        <v>Matouš Petr</v>
      </c>
      <c r="C48" t="str">
        <f>IF([6]vysledky!H48="","",[6]vysledky!H48)</f>
        <v>TT Tálín</v>
      </c>
      <c r="D48" t="str">
        <f>[6]vysledky!F48</f>
        <v>1949</v>
      </c>
      <c r="E48">
        <f>[6]vysledky!B48</f>
        <v>43</v>
      </c>
      <c r="F48" s="10" t="str">
        <f>IF([6]vysledky!T48="Ano","*","")</f>
        <v>*</v>
      </c>
      <c r="G48" s="7" t="str">
        <f>LEFT([6]vysledky!G48,2)</f>
        <v>M7</v>
      </c>
      <c r="H48" s="7">
        <f t="shared" si="0"/>
        <v>1</v>
      </c>
      <c r="I48" t="str">
        <f>[6]vysledky!I48</f>
        <v>00:14:03,95</v>
      </c>
      <c r="J48" t="str">
        <f>MID([6]vysledky!J48,2,LEN([6]vysledky!J48)-2)</f>
        <v>43</v>
      </c>
      <c r="K48" t="str">
        <f>[6]vysledky!L48</f>
        <v>00:55:52,73</v>
      </c>
      <c r="L48" t="str">
        <f>MID([6]vysledky!M48,2,LEN([6]vysledky!M48)-2)</f>
        <v>45</v>
      </c>
      <c r="M48" s="144">
        <f>[6]vysledky!I48+[6]vysledky!K48+[6]vysledky!L48</f>
        <v>4.9712847222222217E-2</v>
      </c>
      <c r="N48">
        <f t="shared" si="1"/>
        <v>45</v>
      </c>
      <c r="O48" t="str">
        <f>[6]vysledky!O48</f>
        <v>00:31:38,41</v>
      </c>
      <c r="P48" t="str">
        <f>MID([6]vysledky!P48,2,LEN([6]vysledky!P48)-2)</f>
        <v>43</v>
      </c>
      <c r="Q48" s="7" t="str">
        <f>[6]vysledky!Q48</f>
        <v>01:43:53,62</v>
      </c>
      <c r="R48" s="8">
        <v>50</v>
      </c>
      <c r="S48" s="8">
        <v>67</v>
      </c>
    </row>
    <row r="49" spans="1:17" ht="12.75" customHeight="1">
      <c r="A49" s="7">
        <f>[6]vysledky!A49</f>
        <v>45</v>
      </c>
      <c r="B49" t="str">
        <f>_xlfn.CONCAT([6]vysledky!D49," ",[6]vysledky!C49)</f>
        <v>Sebestova Helena</v>
      </c>
      <c r="C49" t="str">
        <f>IF([6]vysledky!H49="","",[6]vysledky!H49)</f>
        <v>Líbovo potěr</v>
      </c>
      <c r="D49" t="str">
        <f>[6]vysledky!F49</f>
        <v>1960</v>
      </c>
      <c r="E49">
        <f>[6]vysledky!B49</f>
        <v>14</v>
      </c>
      <c r="G49" s="7" t="str">
        <f>LEFT([6]vysledky!G49,2)</f>
        <v>Z5</v>
      </c>
      <c r="H49" s="7">
        <f t="shared" si="0"/>
        <v>1</v>
      </c>
      <c r="I49" t="str">
        <f>[6]vysledky!I49</f>
        <v>00:14:02,81</v>
      </c>
      <c r="J49" t="str">
        <f>MID([6]vysledky!J49,2,LEN([6]vysledky!J49)-2)</f>
        <v>42</v>
      </c>
      <c r="K49" t="str">
        <f>[6]vysledky!L49</f>
        <v>00:52:58,34</v>
      </c>
      <c r="L49" t="str">
        <f>MID([6]vysledky!M49,2,LEN([6]vysledky!M49)-2)</f>
        <v>43</v>
      </c>
      <c r="M49" s="144">
        <f>[6]vysledky!I49+[6]vysledky!K49+[6]vysledky!L49</f>
        <v>4.8499652777777777E-2</v>
      </c>
      <c r="N49">
        <f t="shared" si="1"/>
        <v>44</v>
      </c>
      <c r="O49" t="str">
        <f>[6]vysledky!O49</f>
        <v>00:35:34,77</v>
      </c>
      <c r="P49" t="str">
        <f>MID([6]vysledky!P49,2,LEN([6]vysledky!P49)-2)</f>
        <v>45</v>
      </c>
      <c r="Q49" s="7" t="str">
        <f>[6]vysledky!Q49</f>
        <v>01:46:21,25</v>
      </c>
    </row>
    <row r="50" spans="1:17" ht="12.75" customHeight="1">
      <c r="D50"/>
      <c r="G50" s="7"/>
      <c r="H50" s="7"/>
      <c r="I50" s="118"/>
      <c r="J50"/>
      <c r="K50" s="118"/>
      <c r="L50"/>
      <c r="M50" s="118"/>
      <c r="N50"/>
      <c r="O50" s="118"/>
      <c r="P50"/>
      <c r="Q50" s="119"/>
    </row>
    <row r="51" spans="1:17" ht="12.75" customHeight="1">
      <c r="D51"/>
      <c r="G51" s="7"/>
      <c r="H51" s="7"/>
      <c r="I51" s="118"/>
      <c r="J51"/>
      <c r="K51" s="118"/>
      <c r="L51"/>
      <c r="M51" s="118"/>
      <c r="N51"/>
      <c r="O51" s="118"/>
      <c r="P51"/>
      <c r="Q51" s="119"/>
    </row>
    <row r="52" spans="1:17" ht="12.75" customHeight="1">
      <c r="D52"/>
      <c r="G52" s="7"/>
      <c r="H52" s="7"/>
      <c r="I52" s="118"/>
      <c r="J52"/>
      <c r="K52" s="118"/>
      <c r="L52"/>
      <c r="M52" s="118"/>
      <c r="N52"/>
      <c r="O52" s="118"/>
      <c r="P52"/>
      <c r="Q52" s="119"/>
    </row>
    <row r="53" spans="1:17" ht="12.75" customHeight="1">
      <c r="D53"/>
      <c r="G53" s="7"/>
      <c r="H53" s="7"/>
      <c r="I53" s="118"/>
      <c r="J53"/>
      <c r="K53" s="118"/>
      <c r="L53"/>
      <c r="M53" s="118"/>
      <c r="N53"/>
      <c r="O53" s="118"/>
      <c r="P53"/>
      <c r="Q53" s="119"/>
    </row>
    <row r="54" spans="1:17" ht="12.75" customHeight="1">
      <c r="D54"/>
      <c r="G54" s="7"/>
      <c r="H54" s="7"/>
      <c r="I54" s="118"/>
      <c r="J54"/>
      <c r="K54" s="118"/>
      <c r="L54"/>
      <c r="M54" s="118"/>
      <c r="N54"/>
      <c r="O54" s="118"/>
      <c r="P54"/>
      <c r="Q54" s="119"/>
    </row>
    <row r="55" spans="1:17" ht="12.75" customHeight="1">
      <c r="D55"/>
      <c r="G55" s="7"/>
      <c r="H55" s="7"/>
      <c r="I55" s="118"/>
      <c r="J55"/>
      <c r="K55" s="118"/>
      <c r="L55"/>
      <c r="M55" s="118"/>
      <c r="N55"/>
      <c r="O55" s="118"/>
      <c r="P55"/>
      <c r="Q55" s="119"/>
    </row>
    <row r="56" spans="1:17" ht="12.75" customHeight="1">
      <c r="D56"/>
      <c r="G56" s="7"/>
      <c r="H56" s="7"/>
      <c r="I56" s="118"/>
      <c r="J56"/>
      <c r="K56" s="118"/>
      <c r="L56"/>
      <c r="M56" s="118"/>
      <c r="N56"/>
      <c r="O56" s="118"/>
      <c r="P56"/>
      <c r="Q56" s="119"/>
    </row>
    <row r="57" spans="1:17" ht="12.75" customHeight="1">
      <c r="D57"/>
      <c r="G57" s="7"/>
      <c r="H57" s="7"/>
      <c r="I57" s="118"/>
      <c r="J57"/>
      <c r="K57" s="118"/>
      <c r="L57"/>
      <c r="M57" s="118"/>
      <c r="N57"/>
      <c r="O57" s="118"/>
      <c r="P57"/>
      <c r="Q57" s="119"/>
    </row>
    <row r="58" spans="1:17" ht="12.75" customHeight="1">
      <c r="D58"/>
      <c r="G58" s="7"/>
      <c r="H58" s="7"/>
      <c r="I58" s="118"/>
      <c r="J58"/>
      <c r="K58" s="118"/>
      <c r="L58"/>
      <c r="M58" s="118"/>
      <c r="N58"/>
      <c r="O58" s="118"/>
      <c r="P58"/>
      <c r="Q58" s="119"/>
    </row>
    <row r="59" spans="1:17" ht="12.75" customHeight="1">
      <c r="D59"/>
      <c r="G59" s="7"/>
      <c r="H59" s="7"/>
      <c r="I59" s="118"/>
      <c r="J59"/>
      <c r="K59" s="118"/>
      <c r="L59"/>
      <c r="M59" s="118"/>
      <c r="N59"/>
      <c r="O59" s="118"/>
      <c r="P59"/>
      <c r="Q59" s="119"/>
    </row>
    <row r="60" spans="1:17" ht="12.75" customHeight="1">
      <c r="D60"/>
      <c r="G60" s="7"/>
      <c r="H60" s="7"/>
      <c r="I60" s="118"/>
      <c r="J60"/>
      <c r="K60" s="118"/>
      <c r="L60"/>
      <c r="M60" s="118"/>
      <c r="N60"/>
      <c r="O60" s="118"/>
      <c r="P60"/>
      <c r="Q60" s="119"/>
    </row>
    <row r="61" spans="1:17" ht="12.75" customHeight="1">
      <c r="D61"/>
      <c r="G61" s="7"/>
      <c r="H61" s="7"/>
      <c r="I61" s="118"/>
      <c r="J61"/>
      <c r="K61" s="118"/>
      <c r="L61"/>
      <c r="M61" s="118"/>
      <c r="N61"/>
      <c r="O61" s="118"/>
      <c r="P61"/>
      <c r="Q61" s="119"/>
    </row>
    <row r="62" spans="1:17" ht="12.75" customHeight="1">
      <c r="D62"/>
      <c r="G62" s="7"/>
      <c r="H62" s="7"/>
      <c r="I62" s="118"/>
      <c r="J62"/>
      <c r="K62" s="118"/>
      <c r="L62"/>
      <c r="M62" s="118"/>
      <c r="N62"/>
      <c r="O62" s="118"/>
      <c r="P62"/>
      <c r="Q62" s="119"/>
    </row>
    <row r="63" spans="1:17" ht="12.75" customHeight="1">
      <c r="D63"/>
      <c r="G63" s="7"/>
      <c r="H63" s="7"/>
      <c r="I63" s="118"/>
      <c r="J63"/>
      <c r="K63" s="118"/>
      <c r="L63"/>
      <c r="M63" s="118"/>
      <c r="N63"/>
      <c r="O63" s="118"/>
      <c r="P63"/>
      <c r="Q63" s="119"/>
    </row>
  </sheetData>
  <sheetProtection selectLockedCells="1" selectUnlockedCells="1"/>
  <mergeCells count="2">
    <mergeCell ref="A1:Q1"/>
    <mergeCell ref="A2:Q2"/>
  </mergeCells>
  <pageMargins left="0.78749999999999998" right="0.78749999999999998" top="0.39374999999999999" bottom="0.39374999999999999" header="0.51180555555555551" footer="0.51180555555555551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12</vt:i4>
      </vt:variant>
    </vt:vector>
  </HeadingPairs>
  <TitlesOfParts>
    <vt:vector size="28" baseType="lpstr">
      <vt:lpstr>Putim</vt:lpstr>
      <vt:lpstr>Prachatice</vt:lpstr>
      <vt:lpstr>Tálín duatlon</vt:lpstr>
      <vt:lpstr>Jindřichův Hradec</vt:lpstr>
      <vt:lpstr>Holubov</vt:lpstr>
      <vt:lpstr>Tálín</vt:lpstr>
      <vt:lpstr>Jivno</vt:lpstr>
      <vt:lpstr>Hlincova Hora</vt:lpstr>
      <vt:lpstr>Podroužek</vt:lpstr>
      <vt:lpstr>Zliv</vt:lpstr>
      <vt:lpstr>Zliv štafety</vt:lpstr>
      <vt:lpstr>Vráž</vt:lpstr>
      <vt:lpstr>Budičovice týmy</vt:lpstr>
      <vt:lpstr>Celkové Muži</vt:lpstr>
      <vt:lpstr>Celkové Ženy</vt:lpstr>
      <vt:lpstr>družstva</vt:lpstr>
      <vt:lpstr>'Budičovice týmy'!Excel_BuiltIn__FilterDatabase</vt:lpstr>
      <vt:lpstr>'Celkové Ženy'!Excel_BuiltIn__FilterDatabase</vt:lpstr>
      <vt:lpstr>Holubov!Excel_BuiltIn__FilterDatabase</vt:lpstr>
      <vt:lpstr>'Jindřichův Hradec'!Excel_BuiltIn__FilterDatabase</vt:lpstr>
      <vt:lpstr>Jivno!Excel_BuiltIn__FilterDatabase</vt:lpstr>
      <vt:lpstr>Podroužek!Excel_BuiltIn__FilterDatabase</vt:lpstr>
      <vt:lpstr>Tálín!Excel_BuiltIn__FilterDatabase</vt:lpstr>
      <vt:lpstr>'Tálín duatlon'!Excel_BuiltIn__FilterDatabase</vt:lpstr>
      <vt:lpstr>'Zliv štafety'!Excel_BuiltIn__FilterDatabase</vt:lpstr>
      <vt:lpstr>'Celkové Muži'!Oblast_tisku</vt:lpstr>
      <vt:lpstr>'Celkové Ženy'!Oblast_tisku</vt:lpstr>
      <vt:lpstr>družstva!Oblast_tisku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Plánek Karel</dc:creator>
  <cp:lastModifiedBy>Vlastnik</cp:lastModifiedBy>
  <cp:lastPrinted>2022-09-27T10:22:49Z</cp:lastPrinted>
  <dcterms:created xsi:type="dcterms:W3CDTF">2022-08-22T12:57:00Z</dcterms:created>
  <dcterms:modified xsi:type="dcterms:W3CDTF">2023-09-21T09:21:49Z</dcterms:modified>
</cp:coreProperties>
</file>